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akładka nr 1" sheetId="1" r:id="rId1"/>
    <sheet name="Zakładka nr 2" sheetId="2" r:id="rId2"/>
    <sheet name="Zakładka nr 3" sheetId="3" r:id="rId3"/>
    <sheet name="Zakładka nr 4" sheetId="4" r:id="rId4"/>
  </sheets>
  <definedNames/>
  <calcPr fullCalcOnLoad="1"/>
</workbook>
</file>

<file path=xl/sharedStrings.xml><?xml version="1.0" encoding="utf-8"?>
<sst xmlns="http://schemas.openxmlformats.org/spreadsheetml/2006/main" count="1556" uniqueCount="432">
  <si>
    <t>1.</t>
  </si>
  <si>
    <t>Materiał</t>
  </si>
  <si>
    <t>Lp.</t>
  </si>
  <si>
    <t>Przedmiot ubezpieczenia</t>
  </si>
  <si>
    <t>Suma ubezpieczenia</t>
  </si>
  <si>
    <t>Rodzaj wartości</t>
  </si>
  <si>
    <t>Powierzchnia w m2</t>
  </si>
  <si>
    <t>Rok budowy budynku</t>
  </si>
  <si>
    <t>Ścian</t>
  </si>
  <si>
    <t>Stropów</t>
  </si>
  <si>
    <t>Stropodachu</t>
  </si>
  <si>
    <t>Pokrycie dachu</t>
  </si>
  <si>
    <t>Remonty</t>
  </si>
  <si>
    <t>Budynek administracyjny UM, Zbąszynek, ul. Rynek 1</t>
  </si>
  <si>
    <t>WO</t>
  </si>
  <si>
    <t>cegła</t>
  </si>
  <si>
    <t>-</t>
  </si>
  <si>
    <t>dachówka</t>
  </si>
  <si>
    <t>2011-2012-remont dachu i zagospodarowanie poddasza na pomieszczenia biurowe;</t>
  </si>
  <si>
    <t>2.</t>
  </si>
  <si>
    <t>Budynek Ośrodka Zdrowia, ul. Długa 1 Zbąszynek</t>
  </si>
  <si>
    <t>cegła, pustak gazobetonowy</t>
  </si>
  <si>
    <t>papa</t>
  </si>
  <si>
    <t>2009-2010-remont ciągów komunikacyjnych, posadzki z płytek gresowych, montaż windy dla niepełnosprawnych;</t>
  </si>
  <si>
    <t>3.</t>
  </si>
  <si>
    <t>Budynek pałacu, ul. Mała Dąbrówka Wlkp. (nieużytkowany)</t>
  </si>
  <si>
    <t>blacha, dachówka</t>
  </si>
  <si>
    <t>4.</t>
  </si>
  <si>
    <t>Budynek Ośrodka Zdrowia CUM "Zdrowita", ul. Kosieczyńska Zbąszynek</t>
  </si>
  <si>
    <t>1926, 1973, 2003</t>
  </si>
  <si>
    <t>dachówka, papa</t>
  </si>
  <si>
    <t>2012-adaptacja pomieszczeń piwniczych na klub seniora;</t>
  </si>
  <si>
    <t>5.</t>
  </si>
  <si>
    <t>Budynek przedszkola, Kręcko</t>
  </si>
  <si>
    <t>6.</t>
  </si>
  <si>
    <t>Budynek przedszkola, ul. Mała Zbąszynek</t>
  </si>
  <si>
    <t>bloczki suporex</t>
  </si>
  <si>
    <t>sukcesywna wymiana stolarki okienne;</t>
  </si>
  <si>
    <t>7.</t>
  </si>
  <si>
    <t>Budynek dawnego Internatu Zespołu Szkół Leśnych, Rogozieniec (nieużytkowany)</t>
  </si>
  <si>
    <t>8.</t>
  </si>
  <si>
    <t>Budynek amfiteatru przy pałacu, Dąbrówka Wlkp.</t>
  </si>
  <si>
    <t>murowany</t>
  </si>
  <si>
    <t>blacha</t>
  </si>
  <si>
    <t>9.</t>
  </si>
  <si>
    <t>Budynek garażowy dla karetki pogotowia, ul. Długa 1</t>
  </si>
  <si>
    <t>10.</t>
  </si>
  <si>
    <t>Targowisko miejskie, Zbąszynek</t>
  </si>
  <si>
    <t>11.</t>
  </si>
  <si>
    <t>Budynki garażowe przy Przychodni Lekarskiej w Zbąszynku ul. Długa 1</t>
  </si>
  <si>
    <t>cegla</t>
  </si>
  <si>
    <t>beton</t>
  </si>
  <si>
    <t>12.</t>
  </si>
  <si>
    <t>Budynek gospodarczy za Urzędem Miejskim, Zbąszynek</t>
  </si>
  <si>
    <t>13.</t>
  </si>
  <si>
    <t>Budynek OSP, Dąbrówka Wlkp.</t>
  </si>
  <si>
    <t>1960, 1992</t>
  </si>
  <si>
    <t>1992-rozbudowa obiektu;</t>
  </si>
  <si>
    <t>14.</t>
  </si>
  <si>
    <t>Budynek OSP, Zbąszynek</t>
  </si>
  <si>
    <t>1926, 2013</t>
  </si>
  <si>
    <t>2013-rozbudowa - dobudowanie boksu garażowego i utwardzenie placu;</t>
  </si>
  <si>
    <t>15.</t>
  </si>
  <si>
    <t>Budynek OSP, Kręcko</t>
  </si>
  <si>
    <t>2005-2008-rozbudowa obiektu;</t>
  </si>
  <si>
    <t>16.</t>
  </si>
  <si>
    <t>Budynek gospodarczy, Przedszkole Kręcko</t>
  </si>
  <si>
    <t>17.</t>
  </si>
  <si>
    <t>Remiza OSP, Rogoziniec</t>
  </si>
  <si>
    <t>18.</t>
  </si>
  <si>
    <t>Budynek Sali wiejskiej, Kosieczyn</t>
  </si>
  <si>
    <t>19.</t>
  </si>
  <si>
    <t>Budynek Sali wiejskiej, Rogoziniec</t>
  </si>
  <si>
    <t>20.</t>
  </si>
  <si>
    <t>Budynek Sali wiejskiej, Kręcko</t>
  </si>
  <si>
    <t>21.</t>
  </si>
  <si>
    <t>Centrum Kultury i Folkloru, Dąbrówka Wlkp.</t>
  </si>
  <si>
    <t>22.</t>
  </si>
  <si>
    <t>Kompleks sportowo rekreacyjny, Rogoziniec</t>
  </si>
  <si>
    <t>23.</t>
  </si>
  <si>
    <t>Fontanna, ul. Rynek</t>
  </si>
  <si>
    <t>24.</t>
  </si>
  <si>
    <t>Oświetlenie</t>
  </si>
  <si>
    <t>KB</t>
  </si>
  <si>
    <t>25.</t>
  </si>
  <si>
    <t>Zbiornik małej retencji, Rogoziniec</t>
  </si>
  <si>
    <t>26.</t>
  </si>
  <si>
    <t>Fontanna, ul. Wojska Polskiego</t>
  </si>
  <si>
    <t>27.</t>
  </si>
  <si>
    <t>Plac zabaw, Plac Wolności</t>
  </si>
  <si>
    <t>28.</t>
  </si>
  <si>
    <t>Ogrodzenie, Przedszkole u. Mała</t>
  </si>
  <si>
    <t>29.</t>
  </si>
  <si>
    <t>Zbiornik bezodpływowy, ul. PCK</t>
  </si>
  <si>
    <t>30.</t>
  </si>
  <si>
    <t>Wyposażenie i urządzenia UM</t>
  </si>
  <si>
    <t>31.</t>
  </si>
  <si>
    <t>Wyposażenie i urządzenia, Przychodnia</t>
  </si>
  <si>
    <t>32.</t>
  </si>
  <si>
    <t>Wyposażenie i urządzenia, Świetlica GKRPA, ul. Długa</t>
  </si>
  <si>
    <t>33.</t>
  </si>
  <si>
    <t>Wyposażenie i urządzenia, Polica - Dom Kultury w Zbąszynku</t>
  </si>
  <si>
    <t>34.</t>
  </si>
  <si>
    <t>Wyposażenie i urządzenia, Przedszkole w Zbąszynku</t>
  </si>
  <si>
    <t>35.</t>
  </si>
  <si>
    <t>Wyposażenie i urządzenia, Rady Sołeckie</t>
  </si>
  <si>
    <t>36.</t>
  </si>
  <si>
    <t>Wyposażenie i urządzenia OSP</t>
  </si>
  <si>
    <t>37.</t>
  </si>
  <si>
    <t>Sprzęt elektroniczny z 2006 roku i starszy</t>
  </si>
  <si>
    <t>38.</t>
  </si>
  <si>
    <t>Winda</t>
  </si>
  <si>
    <t>39.</t>
  </si>
  <si>
    <t>Urządzenia UM</t>
  </si>
  <si>
    <t>Jednostka nie wykazuje budynku do ubezpieczenia systemem sum stałych</t>
  </si>
  <si>
    <t>Wyposażenie i urządzenia</t>
  </si>
  <si>
    <t>Sprzęt nagłośniający</t>
  </si>
  <si>
    <t>Budynek ZOK, ul. Wojska Polskiego 18</t>
  </si>
  <si>
    <t>lata 30.</t>
  </si>
  <si>
    <t>drewno</t>
  </si>
  <si>
    <t>2012-remont pomieszczeń na parterze; 2013-sala taneczna-wymiana podłoża</t>
  </si>
  <si>
    <t>Budynek - Pawilon Sportowy, ul. Sportowa 2</t>
  </si>
  <si>
    <t>cegła krakówka, pełna, suporex</t>
  </si>
  <si>
    <t>szyny kolejowe normalnotorowych</t>
  </si>
  <si>
    <t>płyta korytkowa na dźwigarach stalowych obetonowanych</t>
  </si>
  <si>
    <t>papa na lepiku</t>
  </si>
  <si>
    <t>2008 - wymiana dachu</t>
  </si>
  <si>
    <t>Budynek szatniowo-gospodarczo, ul. Sportowa 2</t>
  </si>
  <si>
    <t>Budynek szatni z zapleczem, Dąbrówka Wlkp.</t>
  </si>
  <si>
    <t>ściany cokołu z bloczków betonowych, ściany zewnętrzne z bloczków suporex</t>
  </si>
  <si>
    <t>wielootworowe płyty</t>
  </si>
  <si>
    <t>płyty kanałowe, płyty korytkowe</t>
  </si>
  <si>
    <t>Orlik, Dąbrówka Wlkp.</t>
  </si>
  <si>
    <t>Orlik, Kosieczyn</t>
  </si>
  <si>
    <t>Kompleks boisk sportowych Orlik, korty, stadion sportowy, ul. Sportowa 2</t>
  </si>
  <si>
    <t>2010-2011</t>
  </si>
  <si>
    <t>Budynek szkolny, ul. Kolejowa 4</t>
  </si>
  <si>
    <t>konstrukcja drewniany, kryta dachówka</t>
  </si>
  <si>
    <t>2011-2014-remonty ciągów komunikacyjnych, wymiana pieców C.O., adaptacja pokoi na klasy;</t>
  </si>
  <si>
    <t>Budynek szkolny dobudówka, ul. Kolejowa 4</t>
  </si>
  <si>
    <t>pustak</t>
  </si>
  <si>
    <t>płyty żelbetonowe</t>
  </si>
  <si>
    <t>beton kryty papą</t>
  </si>
  <si>
    <t>Sala gimnastyczna, ul. Kolejowa 4</t>
  </si>
  <si>
    <t>płyta PW-8</t>
  </si>
  <si>
    <t>płyta PW-8 kryta papą</t>
  </si>
  <si>
    <t>2012-2013-wykonanie nowej posdzki z wykładziny sportowej PCV, przedsionek, drzwi zewnętrzne;</t>
  </si>
  <si>
    <t>Budynek dydaktyczny, Sala gimnastyczna, Plac Wolności 1</t>
  </si>
  <si>
    <t>2003-wymiana pokrycia i prace dekarskie; 2006-wymiana stolarki okiennej; 2013-montaż i czyszczenie 2 kotłów C.O.; 2013-montaż regulatora tempetury, pokrycie dachu papą, uszczelnienie rynien, założenie rur spustowych;</t>
  </si>
  <si>
    <t>Budynek północny, Plac Wolności 1</t>
  </si>
  <si>
    <t>belki stalowe</t>
  </si>
  <si>
    <t>belki stalowe, szlaka, beton</t>
  </si>
  <si>
    <t>Aula, Plac Wolności 1</t>
  </si>
  <si>
    <t>Sprzęt elektroniczny</t>
  </si>
  <si>
    <t>Budynek szkolny, ul. Piastowska 37 Dąbrówka Wlkp.</t>
  </si>
  <si>
    <t>fundamentowe i piwnic z bloczków betonowych M6</t>
  </si>
  <si>
    <t>międzykondygnacyjne z prefabrykowanych płyt kanałowych</t>
  </si>
  <si>
    <t>wentylowany z płyt korytkowych typowych</t>
  </si>
  <si>
    <t>Budynek szkolny, ul. Główna 1 Kosieczyn</t>
  </si>
  <si>
    <t>1999-częściowa wymiana okien;</t>
  </si>
  <si>
    <t>Sala gimnastyczna, ul. Główna 1 Kosieczyn</t>
  </si>
  <si>
    <t>suporex</t>
  </si>
  <si>
    <t>płyta</t>
  </si>
  <si>
    <t>Budynek szkolny, ul. Sportowa 1 Zbąszynek</t>
  </si>
  <si>
    <t>płyty kanałowe, żelbetowe</t>
  </si>
  <si>
    <t>płyty korytkowe, stropodach oparty na ściankach ażurowych</t>
  </si>
  <si>
    <t>199-częściowa wymiana okien; 2012-wymiana papy na dachu szkoły;</t>
  </si>
  <si>
    <t>Budynek mieszkalny, Wojska Polskiego 31a i b</t>
  </si>
  <si>
    <t>konst. murowana</t>
  </si>
  <si>
    <t>2005-2006-naprawa kominów, wejście na strrych, nowe schody, podłoga na strychu;</t>
  </si>
  <si>
    <t>Budynek mieszkalny, Wojska Polskiego 55a</t>
  </si>
  <si>
    <t>2000-wykonanie elewacji, wymiana pokrycia dachu i izolacja budynku;</t>
  </si>
  <si>
    <t>Budynek mieszkalny, Kasprowicza 6</t>
  </si>
  <si>
    <t>2001-remont dachu; 2002-2003-izolacja scian, remont dachu; 2004-ocieplenie budynku; 2010-remont kapitalny dachu, wymiana rynien, okna, drzwi wejściowych;</t>
  </si>
  <si>
    <t>Budynek mieszkalny, Rynek 2</t>
  </si>
  <si>
    <t>2000-2001-remont - nowy dach, nowa elewacja; 2005- wymiana okna na klatce schodowej;</t>
  </si>
  <si>
    <t>Budynek mieszkalny, Czarna Droga 2</t>
  </si>
  <si>
    <t>konst. drewniana</t>
  </si>
  <si>
    <t>2004-2005-remont kapitalny mieszkania, remont dachu;</t>
  </si>
  <si>
    <t>Budynek mieszkalny, Czarna Droga 3</t>
  </si>
  <si>
    <t>2005-remont dachu;</t>
  </si>
  <si>
    <t>Budynek mieszkalny, Czarna Droga 4</t>
  </si>
  <si>
    <t>2001-oceiplenie dachu, ułożenie papy; 2002-wymiana drzwi; 2013-ocieplenie budynku, nowa elewacja;</t>
  </si>
  <si>
    <t>Budynek mieszkalny, Czarna Droga 5</t>
  </si>
  <si>
    <t>2000-remont dachu, wymiana okna; 2001-ocieplenie budynku; 2013-remont mieszkania;</t>
  </si>
  <si>
    <t>Budynek mieszkalny, Kosieczyn Główna 18</t>
  </si>
  <si>
    <t>blacho-dachówka</t>
  </si>
  <si>
    <t>2004-remont kapitalny dwóch mieszkań; 2007-wymiana pokrycia dachowego; wymiana rynien i rur spustowych;</t>
  </si>
  <si>
    <t>Budynek mieszkalny, Kosieczyn Główna 42</t>
  </si>
  <si>
    <t>2001-2003-napr. Dachu, kominów, przest. Piecy, wymiana drzwi; 2003-wykonanie WC; 2008-remont dachu, wymiana rynien; 2009-wyk. Izolacji i remont elewacji;</t>
  </si>
  <si>
    <t>Budynek mieszkalny, Kosieczyn Główna 67</t>
  </si>
  <si>
    <t>2005-2006-remont kapit. 2 mieszkań; 2007-2008-ocieplenie budynku; 2010-wym. pokrycia dachu;</t>
  </si>
  <si>
    <t>Budynek mieszkalny, Kosieczyn Główna 75</t>
  </si>
  <si>
    <t>2003-remont kapitalny mieszkania; 2004-remont łazienki;</t>
  </si>
  <si>
    <t>Budynek mieszkalny, Dąbrówka Piastowska 4</t>
  </si>
  <si>
    <t>pok. papowe</t>
  </si>
  <si>
    <t>2001-remont dachu; 2003-remont instalacji elektrycznej; 2007-wymiana 3 okien; 2008-wymiana 2 okien;</t>
  </si>
  <si>
    <t>Budynek mieszkalny, Dąbrówka Piastowska 37</t>
  </si>
  <si>
    <t>2012-ocieplenie i rmeont elewacji; 2013-ocieplenie dachu, położenie papy, naprawa rynien;</t>
  </si>
  <si>
    <t>Budynek mieszkalny, Chlastawa 3</t>
  </si>
  <si>
    <t>2007-remont elewacji, naprawa dachu i kominów; 2008-podłączenie kanalizacji;</t>
  </si>
  <si>
    <t>Budynek mieszkalny, Chlastawa 21</t>
  </si>
  <si>
    <t>2008-podłączenie kanalizacji;</t>
  </si>
  <si>
    <t>Budynek mieszkalny, Zbąszynek Krótka 1</t>
  </si>
  <si>
    <t>2000-wymiana okien, remont dachu; 2004-wymiana rynien; 2005-wymiana okien; 2012-remont kapitalny dachu;</t>
  </si>
  <si>
    <t>Budynek mieszkalny, Zbąszynek Krótka 4</t>
  </si>
  <si>
    <t>2000-wymiana okien, remont dachu; 2004-wymianna okien; 2012-remont kapialny dachu;</t>
  </si>
  <si>
    <t>Budynek mieszkalny, Zbąszynek Krótka 5</t>
  </si>
  <si>
    <t>Budynek mieszkalny, Zbąszynek Krótka 7</t>
  </si>
  <si>
    <t>Budynek mieszkalny, Nowy Gościniec 5</t>
  </si>
  <si>
    <t>2009-remont kapitalny dachu, przem. Kominów; 2010-wymiana okien;</t>
  </si>
  <si>
    <t>Budynek mieszkalny, Nowy Gościniec 6</t>
  </si>
  <si>
    <t>2004-2005-przest. Piecy, wymiana okien; 2006-remont dachu, kominów, remont elewacji;</t>
  </si>
  <si>
    <t>Budynek mieszkalny, Sportowa 1</t>
  </si>
  <si>
    <t>2001-2004-wymiana okien, 2005-naprawa schodów i tarasów; 2012-remont  dachu;</t>
  </si>
  <si>
    <t>Budynek mieszkalny, Kościelna 20</t>
  </si>
  <si>
    <t>Biurowiec z częścią warsztatową i magazynową</t>
  </si>
  <si>
    <t>2004-2005-przerobienie części warsztatowej na biura; 2011-2012-przerobienie części biurowej na mieszkania socjalne; 2013-remont pomieszczeń socjalnych;</t>
  </si>
  <si>
    <t>Budynek gospodarczy, Wojska Polskiego 3</t>
  </si>
  <si>
    <t>Budynek gospodarczy, Wojska Polskiego 5</t>
  </si>
  <si>
    <t>Budynek gospodarczy, Wojska Polskiego 9 i 11</t>
  </si>
  <si>
    <t>Budynek gospodarczy, Wojska Polskiego 24 i 26</t>
  </si>
  <si>
    <t>Budynek gospodarczy, Wojska Polskiego 25</t>
  </si>
  <si>
    <t>Budynek gospodarczy, Wojska Polskiego 27</t>
  </si>
  <si>
    <t>Budynek gospodarczy, Wojska Polskiego 29a</t>
  </si>
  <si>
    <t>Budynek gospodarczy, Wojska Polskiego 29c</t>
  </si>
  <si>
    <t>Budynek gospodarczy, Wojska Polskiego 42 i 44</t>
  </si>
  <si>
    <t>Budynek gospodarczy, Wojska Polskiego 50a</t>
  </si>
  <si>
    <t>Budynek gospodarczy, Długa 43</t>
  </si>
  <si>
    <t>Budynek gospodarczy, Gdańska 17</t>
  </si>
  <si>
    <t>Budynek gospodarczy, Gdańska 13</t>
  </si>
  <si>
    <t>Budynek gospodarczy, Gdańska 2</t>
  </si>
  <si>
    <t>40.</t>
  </si>
  <si>
    <t>Budynek gospodarczy, Bydgoska 17b</t>
  </si>
  <si>
    <t>41.</t>
  </si>
  <si>
    <t>Budynek gospodarczy, Bydgoska 19</t>
  </si>
  <si>
    <t>42.</t>
  </si>
  <si>
    <t>Budynek gospodarczy, Kosieczyn Główna 42</t>
  </si>
  <si>
    <t>43.</t>
  </si>
  <si>
    <t>Budynek gospodarczy, Kosieczyn Podgórna 11</t>
  </si>
  <si>
    <t>44.</t>
  </si>
  <si>
    <t>Budynek gospodarczy, Kosieczyn Główna 29</t>
  </si>
  <si>
    <t>45.</t>
  </si>
  <si>
    <t>Budynek gospodarczy, Kosieczyn Główna 79</t>
  </si>
  <si>
    <t>46.</t>
  </si>
  <si>
    <t>Budynek gospodarczy, Nowy Gościniec 6</t>
  </si>
  <si>
    <t>47.</t>
  </si>
  <si>
    <t>Budynek gospodarczy, Nowy Gościniec 5</t>
  </si>
  <si>
    <t>48.</t>
  </si>
  <si>
    <t>Budynek gospodarczy, Kościelna 20</t>
  </si>
  <si>
    <t>49.</t>
  </si>
  <si>
    <t>Budynek SUW</t>
  </si>
  <si>
    <t>2013-remont dachu, roboty malarskie;</t>
  </si>
  <si>
    <t>50.</t>
  </si>
  <si>
    <t>Zbiorniki wody pitnej</t>
  </si>
  <si>
    <t>51.</t>
  </si>
  <si>
    <t>Budowle</t>
  </si>
  <si>
    <t>Urząd Miejski w Zbąszynku</t>
  </si>
  <si>
    <t>Ośrodek Pomocy Społecznej</t>
  </si>
  <si>
    <t>Zbąszyński Ośrodek Kultury</t>
  </si>
  <si>
    <t>Ośrodek Sportu i Rekreacji w Zbąszynku</t>
  </si>
  <si>
    <t>Zespół Szkół Technicznych im. Jana Pawła II</t>
  </si>
  <si>
    <t>Gimnazjum w Zbąszynku</t>
  </si>
  <si>
    <t>Szkoła Podstawowa Pomnik Rodła</t>
  </si>
  <si>
    <t>Szkoła Podstawowa w Kosieczynie</t>
  </si>
  <si>
    <t>Szkoła Podstawowa z Oddziałem Integracyjnym</t>
  </si>
  <si>
    <t>Samorządowy Zakład Usług Komunalnych w Zbąszynku</t>
  </si>
  <si>
    <t>Budynki</t>
  </si>
  <si>
    <t>1. Urząd Miejski w Zbąszynku</t>
  </si>
  <si>
    <t>Sprzęt elektroniczny stacjonarny</t>
  </si>
  <si>
    <t>Kserokopiarki, urządzenia wielofunkcyjne</t>
  </si>
  <si>
    <t>Sprzęt elektroniczny przenośny</t>
  </si>
  <si>
    <t>Projektory</t>
  </si>
  <si>
    <t>Medyczny</t>
  </si>
  <si>
    <t>Medyczny przenośny</t>
  </si>
  <si>
    <t>2. Ośrodek Pomocy Społecznej</t>
  </si>
  <si>
    <t>Kserokopiarka, urządzenie wielofunkcyjne</t>
  </si>
  <si>
    <t>Serwer</t>
  </si>
  <si>
    <t>3. Zbąszyński Ośrodek Kultury</t>
  </si>
  <si>
    <t>Kserokopiarka</t>
  </si>
  <si>
    <t>Projektory, rzutnik</t>
  </si>
  <si>
    <t>4. Ośrodek Sportu i Rekreacji w Zbąszynku</t>
  </si>
  <si>
    <t>Centrala telefoniczna</t>
  </si>
  <si>
    <t>Faks</t>
  </si>
  <si>
    <t>Monitoring</t>
  </si>
  <si>
    <t>5. Zespół Szkół Technicznych im. Jana Pawła II</t>
  </si>
  <si>
    <t>Ekran projektora</t>
  </si>
  <si>
    <t>Tablica interaktywna</t>
  </si>
  <si>
    <t>Zabezpieczenie sieci internet.</t>
  </si>
  <si>
    <t>Rzutnik</t>
  </si>
  <si>
    <t>6. Gimnazjum w Zbąszynku</t>
  </si>
  <si>
    <t>Kserokopiarki</t>
  </si>
  <si>
    <t>Internetowe Centrum Informacji Multimedialna</t>
  </si>
  <si>
    <t>Alarm</t>
  </si>
  <si>
    <t>7. Szkoła Podstawowa Pomnik Rodła</t>
  </si>
  <si>
    <t>Internetowe Centrum Biblioteczne (4 komputery, ksero)</t>
  </si>
  <si>
    <t>Wioski internetowe (17 komputerów, ksero, drukarka)</t>
  </si>
  <si>
    <t>8. Szkoła Podstawowa w Kosieczynie</t>
  </si>
  <si>
    <t>9. Szkoła Podstawowa z Oddziałem Integracyjnym</t>
  </si>
  <si>
    <t>Kserokopiarki, faks</t>
  </si>
  <si>
    <t>10. Samorządowy Zakład Usług Komunalnych w Zbąszynku</t>
  </si>
  <si>
    <t>Urządzenie wielofunkcyjne</t>
  </si>
  <si>
    <t>Suma ubezp.</t>
  </si>
  <si>
    <t>w zł</t>
  </si>
  <si>
    <t>Sprzęt medyczny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</si>
  <si>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</si>
  <si>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</si>
  <si>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</si>
  <si>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</si>
  <si>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</si>
  <si>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</si>
  <si>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</si>
  <si>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</si>
  <si>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</si>
  <si>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</si>
  <si>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>FSW 60EL</t>
  </si>
  <si>
    <t>FORD</t>
  </si>
  <si>
    <t>Transit Fab 6-RG</t>
  </si>
  <si>
    <t>specjalny pożarniczy</t>
  </si>
  <si>
    <t>WF0XXXBDFX6B47802</t>
  </si>
  <si>
    <t>FSW 10MH</t>
  </si>
  <si>
    <t>Transit</t>
  </si>
  <si>
    <t>WF0NXXTTFNAM88425</t>
  </si>
  <si>
    <t>ZER 4365</t>
  </si>
  <si>
    <t>DAF</t>
  </si>
  <si>
    <t>FA 1600</t>
  </si>
  <si>
    <t>00183165</t>
  </si>
  <si>
    <t>FSW P103</t>
  </si>
  <si>
    <t>JELCZ</t>
  </si>
  <si>
    <t>004</t>
  </si>
  <si>
    <t>32503003008117</t>
  </si>
  <si>
    <t>FSW 50CP</t>
  </si>
  <si>
    <t>MERCEDES-BENZ</t>
  </si>
  <si>
    <t>Atego 4X4 1325F</t>
  </si>
  <si>
    <t>WDB9763641L131485</t>
  </si>
  <si>
    <t>FSW 50TS</t>
  </si>
  <si>
    <t>Atego 1329</t>
  </si>
  <si>
    <t>WDB9763641L759433</t>
  </si>
  <si>
    <t>FSW G620</t>
  </si>
  <si>
    <t>Daimler-Benz 17-19 K</t>
  </si>
  <si>
    <t>38713414192061</t>
  </si>
  <si>
    <t>FSW 66RU</t>
  </si>
  <si>
    <t>811D</t>
  </si>
  <si>
    <t>WDB6703621P024097</t>
  </si>
  <si>
    <t>ZEM 0351</t>
  </si>
  <si>
    <t>1113 B</t>
  </si>
  <si>
    <t>35811710778887</t>
  </si>
  <si>
    <t>FSW 20HL</t>
  </si>
  <si>
    <t>FSC LUBLIN</t>
  </si>
  <si>
    <t>ŻUK A 151 C</t>
  </si>
  <si>
    <t>475037</t>
  </si>
  <si>
    <t>FSW G833</t>
  </si>
  <si>
    <t>VOLKSWAGEN</t>
  </si>
  <si>
    <t>Transporter 2,5 TDI</t>
  </si>
  <si>
    <t>ciężarowy</t>
  </si>
  <si>
    <t>WV1ZZZ70ZYX099922</t>
  </si>
  <si>
    <t>ZFV 6751</t>
  </si>
  <si>
    <t>POL-METAL</t>
  </si>
  <si>
    <t>PM-200</t>
  </si>
  <si>
    <t>przyczepka lekka</t>
  </si>
  <si>
    <t>SZ9PM2000WPZG2101</t>
  </si>
  <si>
    <t>ZEV 5706</t>
  </si>
  <si>
    <t>SAM</t>
  </si>
  <si>
    <t>przyczepka specjalna</t>
  </si>
  <si>
    <t>P0-1-003296</t>
  </si>
  <si>
    <t>FSW P759</t>
  </si>
  <si>
    <t>FS Lublin</t>
  </si>
  <si>
    <t>ŻUK A-111</t>
  </si>
  <si>
    <t>SUL01111BJ0496207</t>
  </si>
  <si>
    <t>FSW R381</t>
  </si>
  <si>
    <t>Volkswagen</t>
  </si>
  <si>
    <t>Transporter T4 TD</t>
  </si>
  <si>
    <t>WV1ZZZ70ZTH234918</t>
  </si>
  <si>
    <t>FSW 41MM</t>
  </si>
  <si>
    <t>Transporter T5 TDI</t>
  </si>
  <si>
    <t>WV1ZZZ7JZ8X022037</t>
  </si>
  <si>
    <t>FSW 4U27</t>
  </si>
  <si>
    <t>Guzmet</t>
  </si>
  <si>
    <t>GUZ 93</t>
  </si>
  <si>
    <t xml:space="preserve"> cysterna rolnicza, przewóz wody</t>
  </si>
  <si>
    <t>GUZ090269</t>
  </si>
  <si>
    <t>FSW 71RL</t>
  </si>
  <si>
    <t>Renault</t>
  </si>
  <si>
    <t>Kangoo</t>
  </si>
  <si>
    <t>VF1KC08BF29667515</t>
  </si>
  <si>
    <t>Rodzaj poj.mech.</t>
  </si>
  <si>
    <t>Marka i typ</t>
  </si>
  <si>
    <t>Nr fabr. lub inwent.</t>
  </si>
  <si>
    <t>Traktorek kosiarka</t>
  </si>
  <si>
    <t>Husqvarna CTM - 150 TWIN</t>
  </si>
  <si>
    <t>3/5-599-2012/ŚT</t>
  </si>
  <si>
    <t>Kosiarka samojezdna</t>
  </si>
  <si>
    <t>Husqvarna CTN - 220 TWIN</t>
  </si>
  <si>
    <t>2/5-599-2012/ŚT</t>
  </si>
  <si>
    <t>Kosiarka samobieżna</t>
  </si>
  <si>
    <t>Husqvarna CT - 130</t>
  </si>
  <si>
    <t>Wykaz zabezpieczeń przeciwpożarowych i przeciwkradzieżowych</t>
  </si>
  <si>
    <t>Jednostka</t>
  </si>
  <si>
    <t>Zabezpieczenia przeciwpożarowe</t>
  </si>
  <si>
    <t>Zabezpieczenia przeciwkradzieżowe</t>
  </si>
  <si>
    <t>- zgodne z przepisami o ochronie przeciwpożarowej,
- gaśnice, agregaty: 10 szt.,
- hydranty zewnętrzne: 1 szt.;</t>
  </si>
  <si>
    <t>- alarm tylko na miejscu;</t>
  </si>
  <si>
    <t>- zgodne z przepisami o ochronie przeciwpożarowej,
- gaśnice, agregaty: 6 szt.,
- hydranty zewnętrzne: 1 szt.;</t>
  </si>
  <si>
    <t>- zgodne z przepisami o ochronie przeciwpożarowej,
- hydranty zewnętrzne: 1 szt.;</t>
  </si>
  <si>
    <t>- zgodne z przepisami o ochronie przeciwpożarowej,
- gaśnice, agregaty: 2 szt.,
- hydranty zewnętrzne: 1 szt.;</t>
  </si>
  <si>
    <t>- zgodne z przepisami o ochronie przeciwpożarowej,
- gaśnice, agregaty: 8 szt.,
- hydranty zewnętrzne: 1 szt.,
- hydranty wewnętrzne: 4 szt.;</t>
  </si>
  <si>
    <t>- co najmniej 2 zamki wielozastawkowe w każdych drzwiach zewnętrznych;</t>
  </si>
  <si>
    <t>- zgodne z przepisami o ochronie przeciwpożarowej,
- gaśnice, agregaty: 1 szt.,
- hydranty zewnętrzne: 1 szt.;</t>
  </si>
  <si>
    <t>- zgodne z przepisami o ochronie przeciwpożarowej,
- gaśnice, agregaty: 1 szt.,
- hydranty zewnętrzne: 2 szt.;</t>
  </si>
  <si>
    <t>- zgodne z przepisami o ochronie przeciwpożarowej,
- gaśnice, agregaty: 3 szt.,
- hydranty zewnętrzne: 1 szt.;</t>
  </si>
  <si>
    <t>- zgodne z przepisami o ochronie przeciwpożarowej,
- gaśnice, agregaty: 15 szt.,
- hydranty wewnętrzne: 1 szt.;</t>
  </si>
  <si>
    <t>- okratowane okna budynku;</t>
  </si>
  <si>
    <t>- zgodne z przepisami o ochronie przeciwpożarowej,
- gaśnice, agregaty: 5 szt.,
- hydranty zewnętrzne: 3 szt.;</t>
  </si>
  <si>
    <t>- monitoring zewnetrzny i wewnetrzny;</t>
  </si>
  <si>
    <t>- zgodne z przepisami o ochronie przeciwpożarowej,
- gaśnice, agregaty: 2 szt.,
- hydranty zewnętrzne: 2 szt.;</t>
  </si>
  <si>
    <t>- zgodne z przepisami o ochronie przeciwpożarowej,
- gaśnice, agregaty: 6 szt.,
- hydranty wewnętrzne: 4 szt.;</t>
  </si>
  <si>
    <t>- zgodne z przepisami o ochronie przeciwpożarowej,
- gaśnice, agregaty: 4 szt.,
- hydranty wewnętrzne: 1 szt.;</t>
  </si>
  <si>
    <t>- zgodne z przepisami o ochronie przeciwpożarowej,
- gaśnice, agregaty: 14 szt.,
- hydranty wewnętrzne: 6 szt.;</t>
  </si>
  <si>
    <t>- okratowane okna budynku,
- stały dozór wewnątrz,
- stały dozór na zewnątrz,
- monitoring;</t>
  </si>
  <si>
    <t>- zgodne z przepisami o ochronie przeciwpożarowej,
- urządzenie sygnalizujące powstanie pożaru,
- gaśnice, agregaty: 9 szt.,
- hydranty zewnętrzne;</t>
  </si>
  <si>
    <t>- co najmniej 2 zamki wielozastawkowe w każdych drzwiach zewnętrznych,
- stały dozór wewnątrz,
- stały dozór na zewnątrz,
- alarm tylko na miejscu;</t>
  </si>
  <si>
    <t>- zgodne z przepisami o ochronie przeciwpożarowej,
- gaśnice, agregaty: 9 szt.,
- hydranty wewnętrzne: 2 szt.;</t>
  </si>
  <si>
    <t>- zgodne z przepisami o ochronie przeciwpożarowej,
- gaśnice, agregaty: 1 szt.;</t>
  </si>
  <si>
    <t>- zgodne z przepisami o ochronie przeciwpożarowej,
- gaśnice, agregaty: 19 szt.,
- hydranty zewnętrzne: 1 szt.,
- hydranty wewnętrzne: 6 szt.;</t>
  </si>
  <si>
    <t>- co najmniej 2 zamki wielozastawkowe w każdych drzwiach zewnętrznych,
- okna budynku częściowo okratowane,
- alarm tylko na miejscu;</t>
  </si>
  <si>
    <t>- zgodne z przepisami o ochronie przeciwpożarowej;</t>
  </si>
  <si>
    <t>- co najmniej 2 zamki wielozastawkowe w każdych drzwiach zewnętrznych,
- alarm tylko na miejscu;</t>
  </si>
  <si>
    <t>- zgodne z przepisami o ochronie przeciwpożarowej,
- gaśnice, agregaty,
- hydranty zewnętrzne;</t>
  </si>
  <si>
    <t>- system alarmujący służby z całodobową ochroną;</t>
  </si>
  <si>
    <t>Budynek szatniowo-gospodarczy, ul. Sportowa 2</t>
  </si>
  <si>
    <t xml:space="preserve">Budynek pałacu, ul. Mała Dąbrówka Wlkp. </t>
  </si>
  <si>
    <t xml:space="preserve">Budynek dawnego Internatu Zespołu Szkół Leśnych, Rogozieniec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</si>
</sst>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/>
      <bottom style="medium"/>
    </border>
    <border>
      <left style="double"/>
      <right style="double"/>
      <top style="medium"/>
      <bottom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left" vertical="center"/>
      <protection/>
    </xf>
    <xf numFmtId="164" fontId="2" fillId="0" borderId="11" xfId="51" applyNumberFormat="1" applyFont="1" applyFill="1" applyBorder="1" applyAlignment="1">
      <alignment horizontal="right" vertical="center"/>
      <protection/>
    </xf>
    <xf numFmtId="164" fontId="2" fillId="0" borderId="11" xfId="51" applyNumberFormat="1" applyFont="1" applyFill="1" applyBorder="1" applyAlignment="1">
      <alignment horizontal="center" vertical="center"/>
      <protection/>
    </xf>
    <xf numFmtId="2" fontId="2" fillId="33" borderId="11" xfId="51" applyNumberFormat="1" applyFont="1" applyFill="1" applyBorder="1" applyAlignment="1">
      <alignment horizontal="center" vertical="center"/>
      <protection/>
    </xf>
    <xf numFmtId="0" fontId="2" fillId="0" borderId="12" xfId="51" applyNumberFormat="1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3" xfId="51" applyNumberFormat="1" applyFont="1" applyFill="1" applyBorder="1" applyAlignment="1">
      <alignment horizontal="center" vertical="center" wrapText="1"/>
      <protection/>
    </xf>
    <xf numFmtId="0" fontId="3" fillId="0" borderId="13" xfId="51" applyNumberFormat="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vertical="center" wrapText="1"/>
      <protection/>
    </xf>
    <xf numFmtId="164" fontId="2" fillId="0" borderId="14" xfId="51" applyNumberFormat="1" applyFont="1" applyFill="1" applyBorder="1" applyAlignment="1">
      <alignment horizontal="right" vertical="center"/>
      <protection/>
    </xf>
    <xf numFmtId="164" fontId="2" fillId="0" borderId="14" xfId="51" applyNumberFormat="1" applyFont="1" applyFill="1" applyBorder="1" applyAlignment="1">
      <alignment horizontal="center" vertical="center"/>
      <protection/>
    </xf>
    <xf numFmtId="2" fontId="2" fillId="0" borderId="14" xfId="51" applyNumberFormat="1" applyFont="1" applyFill="1" applyBorder="1" applyAlignment="1">
      <alignment horizontal="center" vertical="center"/>
      <protection/>
    </xf>
    <xf numFmtId="0" fontId="2" fillId="0" borderId="14" xfId="51" applyNumberFormat="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0" borderId="15" xfId="51" applyFont="1" applyFill="1" applyBorder="1" applyAlignment="1">
      <alignment vertical="center" wrapText="1"/>
      <protection/>
    </xf>
    <xf numFmtId="164" fontId="2" fillId="0" borderId="15" xfId="51" applyNumberFormat="1" applyFont="1" applyFill="1" applyBorder="1" applyAlignment="1">
      <alignment horizontal="right" vertical="center"/>
      <protection/>
    </xf>
    <xf numFmtId="164" fontId="2" fillId="0" borderId="15" xfId="51" applyNumberFormat="1" applyFont="1" applyFill="1" applyBorder="1" applyAlignment="1">
      <alignment horizontal="center" vertical="center"/>
      <protection/>
    </xf>
    <xf numFmtId="2" fontId="2" fillId="0" borderId="15" xfId="51" applyNumberFormat="1" applyFont="1" applyFill="1" applyBorder="1" applyAlignment="1">
      <alignment horizontal="center" vertical="center"/>
      <protection/>
    </xf>
    <xf numFmtId="0" fontId="2" fillId="0" borderId="15" xfId="51" applyNumberFormat="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164" fontId="2" fillId="0" borderId="15" xfId="51" applyNumberFormat="1" applyFont="1" applyFill="1" applyBorder="1" applyAlignment="1">
      <alignment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vertical="center" wrapText="1"/>
      <protection/>
    </xf>
    <xf numFmtId="164" fontId="2" fillId="0" borderId="16" xfId="51" applyNumberFormat="1" applyFont="1" applyFill="1" applyBorder="1" applyAlignment="1">
      <alignment horizontal="right" vertical="center"/>
      <protection/>
    </xf>
    <xf numFmtId="164" fontId="2" fillId="0" borderId="16" xfId="51" applyNumberFormat="1" applyFont="1" applyFill="1" applyBorder="1" applyAlignment="1">
      <alignment horizontal="center" vertical="center"/>
      <protection/>
    </xf>
    <xf numFmtId="2" fontId="2" fillId="0" borderId="16" xfId="51" applyNumberFormat="1" applyFont="1" applyFill="1" applyBorder="1" applyAlignment="1">
      <alignment horizontal="center" vertical="center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2" fillId="0" borderId="17" xfId="51" applyFont="1" applyFill="1" applyBorder="1" applyAlignment="1">
      <alignment vertical="center"/>
      <protection/>
    </xf>
    <xf numFmtId="164" fontId="2" fillId="0" borderId="17" xfId="51" applyNumberFormat="1" applyFont="1" applyFill="1" applyBorder="1" applyAlignment="1">
      <alignment vertical="center"/>
      <protection/>
    </xf>
    <xf numFmtId="164" fontId="2" fillId="0" borderId="17" xfId="51" applyNumberFormat="1" applyFont="1" applyFill="1" applyBorder="1" applyAlignment="1">
      <alignment horizontal="center" vertical="center"/>
      <protection/>
    </xf>
    <xf numFmtId="2" fontId="2" fillId="0" borderId="17" xfId="51" applyNumberFormat="1" applyFont="1" applyFill="1" applyBorder="1" applyAlignment="1">
      <alignment horizontal="center" vertical="center"/>
      <protection/>
    </xf>
    <xf numFmtId="0" fontId="2" fillId="0" borderId="17" xfId="51" applyNumberFormat="1" applyFont="1" applyFill="1" applyBorder="1" applyAlignment="1">
      <alignment horizontal="center" vertical="center" wrapText="1"/>
      <protection/>
    </xf>
    <xf numFmtId="0" fontId="2" fillId="0" borderId="17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vertical="center"/>
      <protection/>
    </xf>
    <xf numFmtId="0" fontId="2" fillId="0" borderId="18" xfId="51" applyFont="1" applyFill="1" applyBorder="1" applyAlignment="1">
      <alignment horizontal="center" vertical="center"/>
      <protection/>
    </xf>
    <xf numFmtId="0" fontId="2" fillId="0" borderId="18" xfId="51" applyFont="1" applyFill="1" applyBorder="1" applyAlignment="1">
      <alignment vertical="center"/>
      <protection/>
    </xf>
    <xf numFmtId="164" fontId="2" fillId="0" borderId="18" xfId="51" applyNumberFormat="1" applyFont="1" applyFill="1" applyBorder="1" applyAlignment="1">
      <alignment horizontal="right" vertical="center"/>
      <protection/>
    </xf>
    <xf numFmtId="164" fontId="2" fillId="0" borderId="18" xfId="51" applyNumberFormat="1" applyFont="1" applyFill="1" applyBorder="1" applyAlignment="1">
      <alignment horizontal="center" vertical="center"/>
      <protection/>
    </xf>
    <xf numFmtId="2" fontId="2" fillId="0" borderId="18" xfId="51" applyNumberFormat="1" applyFont="1" applyFill="1" applyBorder="1" applyAlignment="1">
      <alignment horizontal="center" vertical="center"/>
      <protection/>
    </xf>
    <xf numFmtId="0" fontId="2" fillId="0" borderId="18" xfId="51" applyNumberFormat="1" applyFont="1" applyFill="1" applyBorder="1" applyAlignment="1">
      <alignment horizontal="center" vertical="center" wrapText="1"/>
      <protection/>
    </xf>
    <xf numFmtId="0" fontId="2" fillId="0" borderId="18" xfId="51" applyFont="1" applyFill="1" applyBorder="1" applyAlignment="1">
      <alignment horizontal="center" vertical="center" wrapText="1"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>
      <alignment vertical="center" wrapText="1"/>
      <protection/>
    </xf>
    <xf numFmtId="164" fontId="2" fillId="0" borderId="20" xfId="51" applyNumberFormat="1" applyFont="1" applyFill="1" applyBorder="1" applyAlignment="1">
      <alignment horizontal="right" vertical="center"/>
      <protection/>
    </xf>
    <xf numFmtId="164" fontId="2" fillId="0" borderId="20" xfId="51" applyNumberFormat="1" applyFont="1" applyFill="1" applyBorder="1" applyAlignment="1">
      <alignment horizontal="center" vertical="center"/>
      <protection/>
    </xf>
    <xf numFmtId="2" fontId="2" fillId="0" borderId="20" xfId="51" applyNumberFormat="1" applyFont="1" applyFill="1" applyBorder="1" applyAlignment="1">
      <alignment horizontal="center" vertical="center"/>
      <protection/>
    </xf>
    <xf numFmtId="0" fontId="2" fillId="0" borderId="20" xfId="51" applyNumberFormat="1" applyFont="1" applyFill="1" applyBorder="1" applyAlignment="1">
      <alignment horizontal="center" vertical="center" wrapText="1"/>
      <protection/>
    </xf>
    <xf numFmtId="0" fontId="2" fillId="0" borderId="20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>
      <alignment horizontal="center" vertical="center" wrapText="1"/>
      <protection/>
    </xf>
    <xf numFmtId="0" fontId="2" fillId="0" borderId="16" xfId="51" applyNumberFormat="1" applyFont="1" applyFill="1" applyBorder="1" applyAlignment="1">
      <alignment horizontal="center" vertical="center" wrapText="1"/>
      <protection/>
    </xf>
    <xf numFmtId="0" fontId="2" fillId="0" borderId="16" xfId="51" applyFont="1" applyFill="1" applyBorder="1" applyAlignment="1">
      <alignment horizontal="center" vertical="center" wrapText="1"/>
      <protection/>
    </xf>
    <xf numFmtId="0" fontId="2" fillId="0" borderId="21" xfId="51" applyFont="1" applyFill="1" applyBorder="1" applyAlignment="1">
      <alignment horizontal="center" vertical="center"/>
      <protection/>
    </xf>
    <xf numFmtId="0" fontId="2" fillId="0" borderId="21" xfId="51" applyFont="1" applyFill="1" applyBorder="1" applyAlignment="1">
      <alignment vertical="center" wrapText="1"/>
      <protection/>
    </xf>
    <xf numFmtId="164" fontId="2" fillId="0" borderId="21" xfId="51" applyNumberFormat="1" applyFont="1" applyFill="1" applyBorder="1" applyAlignment="1">
      <alignment horizontal="right" vertical="center"/>
      <protection/>
    </xf>
    <xf numFmtId="164" fontId="2" fillId="0" borderId="21" xfId="51" applyNumberFormat="1" applyFont="1" applyFill="1" applyBorder="1" applyAlignment="1">
      <alignment horizontal="center" vertical="center"/>
      <protection/>
    </xf>
    <xf numFmtId="2" fontId="2" fillId="0" borderId="21" xfId="51" applyNumberFormat="1" applyFont="1" applyFill="1" applyBorder="1" applyAlignment="1">
      <alignment horizontal="center" vertical="center"/>
      <protection/>
    </xf>
    <xf numFmtId="0" fontId="2" fillId="0" borderId="21" xfId="51" applyNumberFormat="1" applyFont="1" applyFill="1" applyBorder="1" applyAlignment="1">
      <alignment horizontal="center" vertical="center" wrapText="1"/>
      <protection/>
    </xf>
    <xf numFmtId="0" fontId="2" fillId="0" borderId="21" xfId="51" applyFont="1" applyFill="1" applyBorder="1" applyAlignment="1">
      <alignment horizontal="center" vertical="center" wrapText="1"/>
      <protection/>
    </xf>
    <xf numFmtId="0" fontId="2" fillId="0" borderId="0" xfId="51" applyFont="1" applyBorder="1">
      <alignment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0" xfId="51" applyFont="1" applyFill="1" applyBorder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33" borderId="0" xfId="51" applyFont="1" applyFill="1" applyBorder="1">
      <alignment/>
      <protection/>
    </xf>
    <xf numFmtId="0" fontId="2" fillId="0" borderId="0" xfId="51" applyFont="1" applyBorder="1" applyAlignment="1">
      <alignment wrapText="1"/>
      <protection/>
    </xf>
    <xf numFmtId="2" fontId="2" fillId="0" borderId="11" xfId="51" applyNumberFormat="1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wrapText="1"/>
    </xf>
    <xf numFmtId="0" fontId="2" fillId="0" borderId="22" xfId="51" applyFont="1" applyFill="1" applyBorder="1" applyAlignment="1">
      <alignment horizontal="center" vertical="center"/>
      <protection/>
    </xf>
    <xf numFmtId="0" fontId="2" fillId="0" borderId="23" xfId="51" applyFont="1" applyFill="1" applyBorder="1" applyAlignment="1">
      <alignment vertical="center"/>
      <protection/>
    </xf>
    <xf numFmtId="164" fontId="2" fillId="0" borderId="24" xfId="51" applyNumberFormat="1" applyFont="1" applyFill="1" applyBorder="1" applyAlignment="1">
      <alignment horizontal="right" vertical="center"/>
      <protection/>
    </xf>
    <xf numFmtId="164" fontId="2" fillId="0" borderId="24" xfId="51" applyNumberFormat="1" applyFont="1" applyFill="1" applyBorder="1" applyAlignment="1">
      <alignment horizontal="center" vertical="center"/>
      <protection/>
    </xf>
    <xf numFmtId="2" fontId="2" fillId="0" borderId="24" xfId="51" applyNumberFormat="1" applyFont="1" applyFill="1" applyBorder="1" applyAlignment="1">
      <alignment horizontal="center" vertical="center"/>
      <protection/>
    </xf>
    <xf numFmtId="0" fontId="2" fillId="0" borderId="24" xfId="51" applyNumberFormat="1" applyFont="1" applyFill="1" applyBorder="1" applyAlignment="1">
      <alignment horizontal="center" vertical="center" wrapText="1"/>
      <protection/>
    </xf>
    <xf numFmtId="0" fontId="2" fillId="0" borderId="24" xfId="51" applyFont="1" applyFill="1" applyBorder="1" applyAlignment="1">
      <alignment horizontal="center" vertical="center"/>
      <protection/>
    </xf>
    <xf numFmtId="0" fontId="2" fillId="0" borderId="24" xfId="51" applyFont="1" applyFill="1" applyBorder="1" applyAlignment="1">
      <alignment horizontal="center" vertical="center" wrapText="1"/>
      <protection/>
    </xf>
    <xf numFmtId="0" fontId="2" fillId="0" borderId="25" xfId="5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/>
    </xf>
    <xf numFmtId="164" fontId="2" fillId="0" borderId="17" xfId="51" applyNumberFormat="1" applyFont="1" applyFill="1" applyBorder="1" applyAlignment="1">
      <alignment horizontal="right" vertical="center"/>
      <protection/>
    </xf>
    <xf numFmtId="0" fontId="2" fillId="0" borderId="20" xfId="51" applyFont="1" applyFill="1" applyBorder="1" applyAlignment="1">
      <alignment vertical="center"/>
      <protection/>
    </xf>
    <xf numFmtId="0" fontId="2" fillId="0" borderId="21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22" xfId="51" applyFont="1" applyFill="1" applyBorder="1" applyAlignment="1">
      <alignment vertical="center"/>
      <protection/>
    </xf>
    <xf numFmtId="164" fontId="2" fillId="0" borderId="22" xfId="51" applyNumberFormat="1" applyFont="1" applyFill="1" applyBorder="1" applyAlignment="1">
      <alignment horizontal="right" vertical="center"/>
      <protection/>
    </xf>
    <xf numFmtId="2" fontId="2" fillId="0" borderId="22" xfId="51" applyNumberFormat="1" applyFont="1" applyFill="1" applyBorder="1" applyAlignment="1">
      <alignment horizontal="center" vertical="center"/>
      <protection/>
    </xf>
    <xf numFmtId="0" fontId="2" fillId="0" borderId="22" xfId="51" applyNumberFormat="1" applyFont="1" applyFill="1" applyBorder="1" applyAlignment="1">
      <alignment horizontal="center" vertical="center" wrapText="1"/>
      <protection/>
    </xf>
    <xf numFmtId="0" fontId="2" fillId="0" borderId="22" xfId="51" applyFont="1" applyFill="1" applyBorder="1" applyAlignment="1">
      <alignment horizontal="center" vertical="center" wrapText="1"/>
      <protection/>
    </xf>
    <xf numFmtId="0" fontId="2" fillId="33" borderId="0" xfId="51" applyFont="1" applyFill="1" applyBorder="1" applyAlignment="1">
      <alignment vertical="center"/>
      <protection/>
    </xf>
    <xf numFmtId="2" fontId="2" fillId="33" borderId="15" xfId="51" applyNumberFormat="1" applyFont="1" applyFill="1" applyBorder="1" applyAlignment="1">
      <alignment horizontal="center" vertical="center"/>
      <protection/>
    </xf>
    <xf numFmtId="0" fontId="2" fillId="0" borderId="26" xfId="51" applyFont="1" applyFill="1" applyBorder="1" applyAlignment="1">
      <alignment horizontal="center" vertical="center"/>
      <protection/>
    </xf>
    <xf numFmtId="0" fontId="2" fillId="0" borderId="27" xfId="51" applyFont="1" applyFill="1" applyBorder="1" applyAlignment="1">
      <alignment vertical="center"/>
      <protection/>
    </xf>
    <xf numFmtId="164" fontId="2" fillId="0" borderId="27" xfId="51" applyNumberFormat="1" applyFont="1" applyFill="1" applyBorder="1" applyAlignment="1">
      <alignment horizontal="right" vertical="center"/>
      <protection/>
    </xf>
    <xf numFmtId="164" fontId="2" fillId="0" borderId="27" xfId="51" applyNumberFormat="1" applyFont="1" applyFill="1" applyBorder="1" applyAlignment="1">
      <alignment horizontal="center" vertical="center"/>
      <protection/>
    </xf>
    <xf numFmtId="2" fontId="2" fillId="0" borderId="27" xfId="51" applyNumberFormat="1" applyFont="1" applyFill="1" applyBorder="1" applyAlignment="1">
      <alignment horizontal="center" vertical="center"/>
      <protection/>
    </xf>
    <xf numFmtId="0" fontId="2" fillId="0" borderId="27" xfId="51" applyNumberFormat="1" applyFont="1" applyFill="1" applyBorder="1" applyAlignment="1">
      <alignment horizontal="center" vertical="center" wrapText="1"/>
      <protection/>
    </xf>
    <xf numFmtId="0" fontId="2" fillId="0" borderId="27" xfId="51" applyFont="1" applyFill="1" applyBorder="1" applyAlignment="1">
      <alignment horizontal="center" vertical="center"/>
      <protection/>
    </xf>
    <xf numFmtId="0" fontId="2" fillId="0" borderId="27" xfId="51" applyFont="1" applyFill="1" applyBorder="1" applyAlignment="1">
      <alignment horizontal="center" vertical="center" wrapText="1"/>
      <protection/>
    </xf>
    <xf numFmtId="0" fontId="2" fillId="0" borderId="11" xfId="51" applyNumberFormat="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vertical="center"/>
      <protection/>
    </xf>
    <xf numFmtId="0" fontId="40" fillId="0" borderId="0" xfId="0" applyFont="1" applyBorder="1" applyAlignment="1">
      <alignment horizontal="center"/>
    </xf>
    <xf numFmtId="0" fontId="40" fillId="33" borderId="0" xfId="0" applyFont="1" applyFill="1" applyBorder="1" applyAlignment="1">
      <alignment/>
    </xf>
    <xf numFmtId="0" fontId="2" fillId="0" borderId="15" xfId="51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2" fillId="0" borderId="16" xfId="51" applyFont="1" applyFill="1" applyBorder="1" applyAlignment="1">
      <alignment vertical="center"/>
      <protection/>
    </xf>
    <xf numFmtId="0" fontId="2" fillId="0" borderId="28" xfId="51" applyFont="1" applyFill="1" applyBorder="1" applyAlignment="1">
      <alignment horizontal="center" vertical="center"/>
      <protection/>
    </xf>
    <xf numFmtId="164" fontId="2" fillId="0" borderId="0" xfId="51" applyNumberFormat="1" applyFont="1" applyFill="1" applyBorder="1" applyAlignment="1">
      <alignment horizontal="center" vertical="center"/>
      <protection/>
    </xf>
    <xf numFmtId="2" fontId="2" fillId="0" borderId="29" xfId="51" applyNumberFormat="1" applyFont="1" applyFill="1" applyBorder="1" applyAlignment="1">
      <alignment horizontal="center" vertical="center"/>
      <protection/>
    </xf>
    <xf numFmtId="0" fontId="2" fillId="0" borderId="0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0" borderId="32" xfId="51" applyFont="1" applyBorder="1" applyAlignment="1">
      <alignment horizontal="center" vertical="center" wrapText="1"/>
      <protection/>
    </xf>
    <xf numFmtId="2" fontId="3" fillId="0" borderId="0" xfId="51" applyNumberFormat="1" applyFont="1" applyBorder="1" applyAlignment="1">
      <alignment horizontal="center" vertical="center" wrapText="1"/>
      <protection/>
    </xf>
    <xf numFmtId="0" fontId="3" fillId="0" borderId="33" xfId="51" applyFont="1" applyBorder="1" applyAlignment="1">
      <alignment horizontal="center" vertical="center"/>
      <protection/>
    </xf>
    <xf numFmtId="0" fontId="2" fillId="0" borderId="34" xfId="51" applyFont="1" applyBorder="1" applyAlignment="1">
      <alignment vertical="center"/>
      <protection/>
    </xf>
    <xf numFmtId="4" fontId="2" fillId="0" borderId="35" xfId="51" applyNumberFormat="1" applyFont="1" applyBorder="1" applyAlignment="1">
      <alignment horizontal="right" vertical="center"/>
      <protection/>
    </xf>
    <xf numFmtId="44" fontId="2" fillId="0" borderId="0" xfId="62" applyFont="1" applyBorder="1" applyAlignment="1">
      <alignment horizontal="center" vertical="center"/>
    </xf>
    <xf numFmtId="0" fontId="3" fillId="0" borderId="36" xfId="51" applyFont="1" applyBorder="1" applyAlignment="1">
      <alignment horizontal="center" vertical="center"/>
      <protection/>
    </xf>
    <xf numFmtId="0" fontId="2" fillId="0" borderId="37" xfId="51" applyFont="1" applyBorder="1" applyAlignment="1">
      <alignment vertical="center"/>
      <protection/>
    </xf>
    <xf numFmtId="4" fontId="2" fillId="0" borderId="38" xfId="51" applyNumberFormat="1" applyFont="1" applyBorder="1" applyAlignment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0" borderId="30" xfId="52" applyFont="1" applyFill="1" applyBorder="1" applyAlignment="1">
      <alignment horizontal="center" vertical="center"/>
      <protection/>
    </xf>
    <xf numFmtId="0" fontId="3" fillId="0" borderId="31" xfId="52" applyFont="1" applyFill="1" applyBorder="1" applyAlignment="1">
      <alignment horizontal="center" vertical="center"/>
      <protection/>
    </xf>
    <xf numFmtId="0" fontId="3" fillId="0" borderId="39" xfId="5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2" fillId="0" borderId="33" xfId="52" applyFont="1" applyFill="1" applyBorder="1" applyAlignment="1">
      <alignment horizontal="center" vertical="center"/>
      <protection/>
    </xf>
    <xf numFmtId="0" fontId="2" fillId="0" borderId="34" xfId="52" applyFont="1" applyFill="1" applyBorder="1" applyAlignment="1">
      <alignment vertical="center"/>
      <protection/>
    </xf>
    <xf numFmtId="164" fontId="2" fillId="0" borderId="40" xfId="52" applyNumberFormat="1" applyFont="1" applyFill="1" applyBorder="1" applyAlignment="1">
      <alignment vertical="center"/>
      <protection/>
    </xf>
    <xf numFmtId="0" fontId="2" fillId="0" borderId="41" xfId="52" applyFont="1" applyFill="1" applyBorder="1" applyAlignment="1">
      <alignment horizontal="center" vertical="center"/>
      <protection/>
    </xf>
    <xf numFmtId="0" fontId="2" fillId="0" borderId="42" xfId="52" applyFont="1" applyFill="1" applyBorder="1" applyAlignment="1">
      <alignment vertical="center"/>
      <protection/>
    </xf>
    <xf numFmtId="164" fontId="2" fillId="0" borderId="43" xfId="52" applyNumberFormat="1" applyFont="1" applyFill="1" applyBorder="1" applyAlignment="1">
      <alignment vertical="center"/>
      <protection/>
    </xf>
    <xf numFmtId="0" fontId="2" fillId="0" borderId="44" xfId="52" applyFont="1" applyFill="1" applyBorder="1" applyAlignment="1">
      <alignment horizontal="center" vertical="center"/>
      <protection/>
    </xf>
    <xf numFmtId="0" fontId="2" fillId="0" borderId="45" xfId="52" applyFont="1" applyFill="1" applyBorder="1" applyAlignment="1">
      <alignment vertical="center"/>
      <protection/>
    </xf>
    <xf numFmtId="164" fontId="2" fillId="0" borderId="46" xfId="52" applyNumberFormat="1" applyFont="1" applyFill="1" applyBorder="1" applyAlignment="1">
      <alignment vertical="center"/>
      <protection/>
    </xf>
    <xf numFmtId="0" fontId="2" fillId="0" borderId="47" xfId="52" applyFont="1" applyFill="1" applyBorder="1" applyAlignment="1">
      <alignment vertical="center"/>
      <protection/>
    </xf>
    <xf numFmtId="164" fontId="2" fillId="0" borderId="40" xfId="52" applyNumberFormat="1" applyFont="1" applyFill="1" applyBorder="1" applyAlignment="1">
      <alignment horizontal="center" vertical="center"/>
      <protection/>
    </xf>
    <xf numFmtId="0" fontId="40" fillId="0" borderId="33" xfId="52" applyFont="1" applyFill="1" applyBorder="1" applyAlignment="1">
      <alignment horizontal="center" vertical="center"/>
      <protection/>
    </xf>
    <xf numFmtId="0" fontId="40" fillId="0" borderId="34" xfId="52" applyFont="1" applyFill="1" applyBorder="1" applyAlignment="1">
      <alignment vertical="center"/>
      <protection/>
    </xf>
    <xf numFmtId="164" fontId="40" fillId="0" borderId="40" xfId="52" applyNumberFormat="1" applyFont="1" applyFill="1" applyBorder="1" applyAlignment="1">
      <alignment vertical="center"/>
      <protection/>
    </xf>
    <xf numFmtId="0" fontId="40" fillId="0" borderId="48" xfId="52" applyFont="1" applyFill="1" applyBorder="1" applyAlignment="1">
      <alignment horizontal="center" vertical="center"/>
      <protection/>
    </xf>
    <xf numFmtId="0" fontId="40" fillId="0" borderId="49" xfId="52" applyFont="1" applyFill="1" applyBorder="1" applyAlignment="1">
      <alignment vertical="center"/>
      <protection/>
    </xf>
    <xf numFmtId="164" fontId="40" fillId="0" borderId="50" xfId="52" applyNumberFormat="1" applyFont="1" applyFill="1" applyBorder="1" applyAlignment="1">
      <alignment vertical="center"/>
      <protection/>
    </xf>
    <xf numFmtId="0" fontId="40" fillId="0" borderId="44" xfId="52" applyFont="1" applyFill="1" applyBorder="1" applyAlignment="1">
      <alignment horizontal="center" vertical="center"/>
      <protection/>
    </xf>
    <xf numFmtId="0" fontId="40" fillId="0" borderId="45" xfId="52" applyFont="1" applyFill="1" applyBorder="1" applyAlignment="1">
      <alignment vertical="center"/>
      <protection/>
    </xf>
    <xf numFmtId="164" fontId="40" fillId="0" borderId="46" xfId="52" applyNumberFormat="1" applyFont="1" applyFill="1" applyBorder="1" applyAlignment="1">
      <alignment vertical="center"/>
      <protection/>
    </xf>
    <xf numFmtId="164" fontId="40" fillId="0" borderId="46" xfId="52" applyNumberFormat="1" applyFont="1" applyFill="1" applyBorder="1" applyAlignment="1">
      <alignment horizontal="center" vertical="center"/>
      <protection/>
    </xf>
    <xf numFmtId="0" fontId="40" fillId="0" borderId="47" xfId="52" applyFont="1" applyFill="1" applyBorder="1" applyAlignment="1">
      <alignment vertical="center"/>
      <protection/>
    </xf>
    <xf numFmtId="0" fontId="40" fillId="0" borderId="34" xfId="52" applyFont="1" applyFill="1" applyBorder="1" applyAlignment="1">
      <alignment vertical="center" wrapText="1"/>
      <protection/>
    </xf>
    <xf numFmtId="0" fontId="2" fillId="0" borderId="0" xfId="52" applyFont="1" applyFill="1" applyBorder="1">
      <alignment/>
      <protection/>
    </xf>
    <xf numFmtId="164" fontId="40" fillId="0" borderId="4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vertical="center"/>
      <protection/>
    </xf>
    <xf numFmtId="0" fontId="2" fillId="0" borderId="36" xfId="52" applyFont="1" applyFill="1" applyBorder="1" applyAlignment="1">
      <alignment horizontal="center" vertical="center"/>
      <protection/>
    </xf>
    <xf numFmtId="0" fontId="2" fillId="0" borderId="37" xfId="52" applyFont="1" applyFill="1" applyBorder="1" applyAlignment="1">
      <alignment vertical="center"/>
      <protection/>
    </xf>
    <xf numFmtId="164" fontId="2" fillId="0" borderId="51" xfId="52" applyNumberFormat="1" applyFont="1" applyFill="1" applyBorder="1" applyAlignment="1">
      <alignment vertical="center"/>
      <protection/>
    </xf>
    <xf numFmtId="164" fontId="2" fillId="0" borderId="0" xfId="52" applyNumberFormat="1" applyFont="1" applyFill="1" applyBorder="1" applyAlignment="1">
      <alignment vertical="center"/>
      <protection/>
    </xf>
    <xf numFmtId="164" fontId="2" fillId="0" borderId="0" xfId="52" applyNumberFormat="1" applyFont="1" applyFill="1" applyBorder="1" applyAlignment="1">
      <alignment horizontal="center" vertical="center"/>
      <protection/>
    </xf>
    <xf numFmtId="4" fontId="2" fillId="0" borderId="0" xfId="52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3" fillId="0" borderId="52" xfId="52" applyFont="1" applyFill="1" applyBorder="1" applyAlignment="1">
      <alignment horizontal="center" vertical="center" wrapText="1"/>
      <protection/>
    </xf>
    <xf numFmtId="0" fontId="3" fillId="0" borderId="53" xfId="52" applyFont="1" applyFill="1" applyBorder="1" applyAlignment="1">
      <alignment horizontal="center" vertical="center" wrapText="1"/>
      <protection/>
    </xf>
    <xf numFmtId="0" fontId="2" fillId="0" borderId="54" xfId="52" applyFont="1" applyFill="1" applyBorder="1" applyAlignment="1">
      <alignment horizontal="center" vertical="center" wrapText="1"/>
      <protection/>
    </xf>
    <xf numFmtId="0" fontId="2" fillId="0" borderId="55" xfId="52" applyFont="1" applyFill="1" applyBorder="1" applyAlignment="1">
      <alignment vertical="center" wrapText="1"/>
      <protection/>
    </xf>
    <xf numFmtId="165" fontId="2" fillId="0" borderId="56" xfId="52" applyNumberFormat="1" applyFont="1" applyFill="1" applyBorder="1" applyAlignment="1">
      <alignment horizontal="right" vertical="center" wrapText="1"/>
      <protection/>
    </xf>
    <xf numFmtId="0" fontId="2" fillId="0" borderId="57" xfId="52" applyFont="1" applyFill="1" applyBorder="1" applyAlignment="1">
      <alignment horizontal="center" vertical="center" wrapText="1"/>
      <protection/>
    </xf>
    <xf numFmtId="0" fontId="2" fillId="0" borderId="58" xfId="52" applyFont="1" applyFill="1" applyBorder="1" applyAlignment="1">
      <alignment vertical="center" wrapText="1"/>
      <protection/>
    </xf>
    <xf numFmtId="165" fontId="2" fillId="0" borderId="59" xfId="52" applyNumberFormat="1" applyFont="1" applyFill="1" applyBorder="1" applyAlignment="1">
      <alignment horizontal="right" vertical="center" wrapText="1"/>
      <protection/>
    </xf>
    <xf numFmtId="0" fontId="40" fillId="0" borderId="0" xfId="0" applyFont="1" applyFill="1" applyBorder="1" applyAlignment="1">
      <alignment vertical="center"/>
    </xf>
    <xf numFmtId="165" fontId="40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" fillId="0" borderId="34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 wrapText="1"/>
      <protection/>
    </xf>
    <xf numFmtId="49" fontId="3" fillId="0" borderId="34" xfId="52" applyNumberFormat="1" applyFont="1" applyBorder="1" applyAlignment="1">
      <alignment horizontal="center" vertical="center" wrapText="1"/>
      <protection/>
    </xf>
    <xf numFmtId="44" fontId="3" fillId="0" borderId="34" xfId="63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34" borderId="60" xfId="52" applyFont="1" applyFill="1" applyBorder="1" applyAlignment="1">
      <alignment horizontal="left" vertical="center"/>
      <protection/>
    </xf>
    <xf numFmtId="0" fontId="3" fillId="34" borderId="47" xfId="52" applyFont="1" applyFill="1" applyBorder="1" applyAlignment="1">
      <alignment vertical="center"/>
      <protection/>
    </xf>
    <xf numFmtId="0" fontId="3" fillId="34" borderId="47" xfId="52" applyFont="1" applyFill="1" applyBorder="1" applyAlignment="1">
      <alignment vertical="center" wrapText="1"/>
      <protection/>
    </xf>
    <xf numFmtId="0" fontId="3" fillId="34" borderId="61" xfId="52" applyFont="1" applyFill="1" applyBorder="1" applyAlignment="1">
      <alignment vertical="center"/>
      <protection/>
    </xf>
    <xf numFmtId="0" fontId="2" fillId="0" borderId="34" xfId="52" applyFont="1" applyFill="1" applyBorder="1" applyAlignment="1">
      <alignment horizontal="center" vertical="center"/>
      <protection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34" xfId="52" applyFont="1" applyFill="1" applyBorder="1" applyAlignment="1">
      <alignment horizontal="center" vertical="center" wrapText="1"/>
      <protection/>
    </xf>
    <xf numFmtId="44" fontId="2" fillId="0" borderId="34" xfId="63" applyFont="1" applyFill="1" applyBorder="1" applyAlignment="1">
      <alignment horizontal="center" vertical="center"/>
    </xf>
    <xf numFmtId="49" fontId="2" fillId="0" borderId="34" xfId="52" applyNumberFormat="1" applyFont="1" applyFill="1" applyBorder="1" applyAlignment="1">
      <alignment horizontal="center" vertical="center" wrapText="1"/>
      <protection/>
    </xf>
    <xf numFmtId="49" fontId="2" fillId="0" borderId="34" xfId="52" applyNumberFormat="1" applyFont="1" applyFill="1" applyBorder="1" applyAlignment="1">
      <alignment horizontal="center" vertical="center"/>
      <protection/>
    </xf>
    <xf numFmtId="0" fontId="2" fillId="33" borderId="34" xfId="52" applyFont="1" applyFill="1" applyBorder="1" applyAlignment="1">
      <alignment horizontal="center" vertical="center"/>
      <protection/>
    </xf>
    <xf numFmtId="0" fontId="2" fillId="0" borderId="62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/>
      <protection/>
    </xf>
    <xf numFmtId="164" fontId="6" fillId="0" borderId="0" xfId="52" applyNumberFormat="1" applyFont="1" applyFill="1" applyBorder="1" applyAlignment="1">
      <alignment horizontal="left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44" fontId="2" fillId="0" borderId="0" xfId="63" applyFont="1" applyBorder="1" applyAlignment="1">
      <alignment horizontal="center" vertical="center"/>
    </xf>
    <xf numFmtId="0" fontId="2" fillId="0" borderId="34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4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0" fontId="40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3" xfId="0" applyNumberFormat="1" applyFont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/>
      <protection/>
    </xf>
    <xf numFmtId="0" fontId="2" fillId="0" borderId="22" xfId="51" applyFont="1" applyFill="1" applyBorder="1" applyAlignment="1">
      <alignment horizontal="center" vertical="center" wrapText="1"/>
      <protection/>
    </xf>
    <xf numFmtId="0" fontId="2" fillId="0" borderId="19" xfId="51" applyFont="1" applyFill="1" applyBorder="1" applyAlignment="1">
      <alignment horizontal="center" vertical="center" wrapText="1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64" fontId="2" fillId="0" borderId="16" xfId="52" applyNumberFormat="1" applyFont="1" applyFill="1" applyBorder="1" applyAlignment="1">
      <alignment horizontal="center" vertical="center"/>
      <protection/>
    </xf>
    <xf numFmtId="164" fontId="2" fillId="0" borderId="65" xfId="52" applyNumberFormat="1" applyFont="1" applyFill="1" applyBorder="1" applyAlignment="1">
      <alignment horizontal="center" vertical="center"/>
      <protection/>
    </xf>
    <xf numFmtId="164" fontId="2" fillId="0" borderId="66" xfId="52" applyNumberFormat="1" applyFont="1" applyFill="1" applyBorder="1" applyAlignment="1">
      <alignment horizontal="center" vertical="center"/>
      <protection/>
    </xf>
    <xf numFmtId="164" fontId="2" fillId="0" borderId="19" xfId="52" applyNumberFormat="1" applyFont="1" applyFill="1" applyBorder="1" applyAlignment="1">
      <alignment horizontal="center" vertical="center"/>
      <protection/>
    </xf>
    <xf numFmtId="164" fontId="40" fillId="0" borderId="16" xfId="52" applyNumberFormat="1" applyFont="1" applyFill="1" applyBorder="1" applyAlignment="1">
      <alignment horizontal="center" vertical="center"/>
      <protection/>
    </xf>
    <xf numFmtId="164" fontId="40" fillId="0" borderId="20" xfId="52" applyNumberFormat="1" applyFont="1" applyFill="1" applyBorder="1" applyAlignment="1">
      <alignment horizontal="center" vertical="center"/>
      <protection/>
    </xf>
    <xf numFmtId="164" fontId="40" fillId="0" borderId="65" xfId="52" applyNumberFormat="1" applyFont="1" applyFill="1" applyBorder="1" applyAlignment="1">
      <alignment horizontal="center" vertical="center"/>
      <protection/>
    </xf>
    <xf numFmtId="164" fontId="40" fillId="0" borderId="66" xfId="52" applyNumberFormat="1" applyFont="1" applyFill="1" applyBorder="1" applyAlignment="1">
      <alignment horizontal="center" vertical="center"/>
      <protection/>
    </xf>
    <xf numFmtId="164" fontId="40" fillId="0" borderId="19" xfId="52" applyNumberFormat="1" applyFont="1" applyFill="1" applyBorder="1" applyAlignment="1">
      <alignment horizontal="center" vertical="center"/>
      <protection/>
    </xf>
    <xf numFmtId="164" fontId="2" fillId="0" borderId="20" xfId="52" applyNumberFormat="1" applyFont="1" applyFill="1" applyBorder="1" applyAlignment="1">
      <alignment horizontal="center" vertical="center"/>
      <protection/>
    </xf>
    <xf numFmtId="0" fontId="41" fillId="0" borderId="63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164" fontId="2" fillId="0" borderId="27" xfId="52" applyNumberFormat="1" applyFont="1" applyFill="1" applyBorder="1" applyAlignment="1">
      <alignment horizontal="center" vertical="center"/>
      <protection/>
    </xf>
    <xf numFmtId="0" fontId="3" fillId="0" borderId="67" xfId="52" applyFont="1" applyFill="1" applyBorder="1" applyAlignment="1">
      <alignment horizontal="center" vertical="center" wrapText="1"/>
      <protection/>
    </xf>
    <xf numFmtId="0" fontId="3" fillId="0" borderId="68" xfId="52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0" fillId="0" borderId="13" xfId="0" applyNumberFormat="1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="110" zoomScaleNormal="110" zoomScalePageLayoutView="0" workbookViewId="0" topLeftCell="A25">
      <selection activeCell="C56" sqref="C56"/>
    </sheetView>
  </sheetViews>
  <sheetFormatPr defaultColWidth="9.140625" defaultRowHeight="15"/>
  <cols>
    <col min="1" max="1" width="4.7109375" style="7" bestFit="1" customWidth="1"/>
    <col min="2" max="2" width="41.57421875" style="7" customWidth="1"/>
    <col min="3" max="3" width="21.8515625" style="7" customWidth="1"/>
    <col min="4" max="4" width="17.8515625" style="7" customWidth="1"/>
    <col min="5" max="5" width="16.421875" style="106" hidden="1" customWidth="1"/>
    <col min="6" max="6" width="13.28125" style="7" customWidth="1"/>
    <col min="7" max="7" width="20.00390625" style="7" customWidth="1"/>
    <col min="8" max="8" width="20.8515625" style="7" customWidth="1"/>
    <col min="9" max="9" width="17.421875" style="107" customWidth="1"/>
    <col min="10" max="10" width="16.140625" style="73" customWidth="1"/>
    <col min="11" max="11" width="36.8515625" style="7" customWidth="1"/>
    <col min="12" max="12" width="11.140625" style="7" customWidth="1"/>
    <col min="13" max="13" width="14.140625" style="73" customWidth="1"/>
    <col min="14" max="15" width="14.8515625" style="73" customWidth="1"/>
    <col min="16" max="16384" width="9.140625" style="7" customWidth="1"/>
  </cols>
  <sheetData>
    <row r="1" spans="1:15" ht="14.25" thickBot="1" thickTop="1">
      <c r="A1" s="1" t="s">
        <v>0</v>
      </c>
      <c r="B1" s="2" t="s">
        <v>257</v>
      </c>
      <c r="C1" s="3"/>
      <c r="D1" s="4"/>
      <c r="E1" s="3"/>
      <c r="F1" s="5"/>
      <c r="G1" s="6"/>
      <c r="H1" s="213" t="s">
        <v>1</v>
      </c>
      <c r="I1" s="213"/>
      <c r="J1" s="213"/>
      <c r="K1" s="213"/>
      <c r="M1" s="7"/>
      <c r="N1" s="7"/>
      <c r="O1" s="7"/>
    </row>
    <row r="2" spans="1:15" ht="27" thickBot="1" thickTop="1">
      <c r="A2" s="8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12" t="s">
        <v>7</v>
      </c>
      <c r="G2" s="8" t="s">
        <v>8</v>
      </c>
      <c r="H2" s="8" t="s">
        <v>9</v>
      </c>
      <c r="I2" s="13" t="s">
        <v>10</v>
      </c>
      <c r="J2" s="13" t="s">
        <v>11</v>
      </c>
      <c r="K2" s="13" t="s">
        <v>12</v>
      </c>
      <c r="M2" s="7"/>
      <c r="N2" s="7"/>
      <c r="O2" s="7"/>
    </row>
    <row r="3" spans="1:15" ht="39" thickTop="1">
      <c r="A3" s="14" t="s">
        <v>0</v>
      </c>
      <c r="B3" s="15" t="s">
        <v>13</v>
      </c>
      <c r="C3" s="16">
        <v>3196000</v>
      </c>
      <c r="D3" s="17" t="s">
        <v>14</v>
      </c>
      <c r="E3" s="18">
        <v>1598</v>
      </c>
      <c r="F3" s="19">
        <v>1919</v>
      </c>
      <c r="G3" s="14" t="s">
        <v>15</v>
      </c>
      <c r="H3" s="14" t="s">
        <v>16</v>
      </c>
      <c r="I3" s="20" t="s">
        <v>16</v>
      </c>
      <c r="J3" s="20" t="s">
        <v>17</v>
      </c>
      <c r="K3" s="20" t="s">
        <v>18</v>
      </c>
      <c r="M3" s="7"/>
      <c r="N3" s="7"/>
      <c r="O3" s="7"/>
    </row>
    <row r="4" spans="1:15" ht="51">
      <c r="A4" s="21" t="s">
        <v>19</v>
      </c>
      <c r="B4" s="22" t="s">
        <v>20</v>
      </c>
      <c r="C4" s="23">
        <v>710000</v>
      </c>
      <c r="D4" s="24" t="s">
        <v>14</v>
      </c>
      <c r="E4" s="25">
        <v>1298</v>
      </c>
      <c r="F4" s="26">
        <v>1985</v>
      </c>
      <c r="G4" s="21" t="s">
        <v>21</v>
      </c>
      <c r="H4" s="21" t="s">
        <v>16</v>
      </c>
      <c r="I4" s="27" t="s">
        <v>16</v>
      </c>
      <c r="J4" s="27" t="s">
        <v>22</v>
      </c>
      <c r="K4" s="27" t="s">
        <v>23</v>
      </c>
      <c r="M4" s="7"/>
      <c r="N4" s="7"/>
      <c r="O4" s="7"/>
    </row>
    <row r="5" spans="1:15" ht="12.75">
      <c r="A5" s="21" t="s">
        <v>24</v>
      </c>
      <c r="B5" s="22" t="s">
        <v>430</v>
      </c>
      <c r="C5" s="23">
        <v>950000</v>
      </c>
      <c r="D5" s="24" t="s">
        <v>14</v>
      </c>
      <c r="E5" s="25">
        <v>1380</v>
      </c>
      <c r="F5" s="26">
        <v>1856</v>
      </c>
      <c r="G5" s="21" t="s">
        <v>15</v>
      </c>
      <c r="H5" s="21" t="s">
        <v>16</v>
      </c>
      <c r="I5" s="27" t="s">
        <v>16</v>
      </c>
      <c r="J5" s="27" t="s">
        <v>26</v>
      </c>
      <c r="K5" s="27" t="s">
        <v>16</v>
      </c>
      <c r="M5" s="7"/>
      <c r="N5" s="7"/>
      <c r="O5" s="7"/>
    </row>
    <row r="6" spans="1:15" ht="25.5">
      <c r="A6" s="21" t="s">
        <v>27</v>
      </c>
      <c r="B6" s="22" t="s">
        <v>28</v>
      </c>
      <c r="C6" s="23">
        <v>1500000</v>
      </c>
      <c r="D6" s="24" t="s">
        <v>14</v>
      </c>
      <c r="E6" s="25">
        <v>1719</v>
      </c>
      <c r="F6" s="26" t="s">
        <v>29</v>
      </c>
      <c r="G6" s="21" t="s">
        <v>15</v>
      </c>
      <c r="H6" s="21" t="s">
        <v>16</v>
      </c>
      <c r="I6" s="27" t="s">
        <v>16</v>
      </c>
      <c r="J6" s="27" t="s">
        <v>30</v>
      </c>
      <c r="K6" s="27" t="s">
        <v>31</v>
      </c>
      <c r="M6" s="7"/>
      <c r="N6" s="7"/>
      <c r="O6" s="7"/>
    </row>
    <row r="7" spans="1:15" ht="12.75">
      <c r="A7" s="21" t="s">
        <v>32</v>
      </c>
      <c r="B7" s="22" t="s">
        <v>33</v>
      </c>
      <c r="C7" s="23">
        <v>150000</v>
      </c>
      <c r="D7" s="24" t="s">
        <v>14</v>
      </c>
      <c r="E7" s="25">
        <v>106.7</v>
      </c>
      <c r="F7" s="26">
        <v>1932</v>
      </c>
      <c r="G7" s="21" t="s">
        <v>15</v>
      </c>
      <c r="H7" s="21" t="s">
        <v>16</v>
      </c>
      <c r="I7" s="27" t="s">
        <v>16</v>
      </c>
      <c r="J7" s="27" t="s">
        <v>17</v>
      </c>
      <c r="K7" s="27" t="s">
        <v>16</v>
      </c>
      <c r="M7" s="7"/>
      <c r="N7" s="7"/>
      <c r="O7" s="7"/>
    </row>
    <row r="8" spans="1:15" ht="12.75">
      <c r="A8" s="21" t="s">
        <v>34</v>
      </c>
      <c r="B8" s="22" t="s">
        <v>35</v>
      </c>
      <c r="C8" s="23">
        <v>1000000</v>
      </c>
      <c r="D8" s="24" t="s">
        <v>14</v>
      </c>
      <c r="E8" s="25">
        <v>1364</v>
      </c>
      <c r="F8" s="26">
        <v>1988</v>
      </c>
      <c r="G8" s="21" t="s">
        <v>36</v>
      </c>
      <c r="H8" s="21" t="s">
        <v>16</v>
      </c>
      <c r="I8" s="27" t="s">
        <v>16</v>
      </c>
      <c r="J8" s="27" t="s">
        <v>22</v>
      </c>
      <c r="K8" s="27" t="s">
        <v>37</v>
      </c>
      <c r="M8" s="7"/>
      <c r="N8" s="7"/>
      <c r="O8" s="7"/>
    </row>
    <row r="9" spans="1:15" ht="25.5">
      <c r="A9" s="21" t="s">
        <v>38</v>
      </c>
      <c r="B9" s="22" t="s">
        <v>431</v>
      </c>
      <c r="C9" s="28">
        <v>2000000</v>
      </c>
      <c r="D9" s="24" t="s">
        <v>14</v>
      </c>
      <c r="E9" s="25">
        <v>2203</v>
      </c>
      <c r="F9" s="26">
        <v>1915</v>
      </c>
      <c r="G9" s="21" t="s">
        <v>15</v>
      </c>
      <c r="H9" s="21" t="s">
        <v>16</v>
      </c>
      <c r="I9" s="27" t="s">
        <v>16</v>
      </c>
      <c r="J9" s="27" t="s">
        <v>17</v>
      </c>
      <c r="K9" s="27" t="s">
        <v>16</v>
      </c>
      <c r="M9" s="7"/>
      <c r="N9" s="7"/>
      <c r="O9" s="7"/>
    </row>
    <row r="10" spans="1:15" ht="25.5">
      <c r="A10" s="21" t="s">
        <v>40</v>
      </c>
      <c r="B10" s="22" t="s">
        <v>41</v>
      </c>
      <c r="C10" s="28">
        <v>65000</v>
      </c>
      <c r="D10" s="24" t="s">
        <v>14</v>
      </c>
      <c r="E10" s="25" t="s">
        <v>16</v>
      </c>
      <c r="F10" s="26">
        <v>1998</v>
      </c>
      <c r="G10" s="21" t="s">
        <v>42</v>
      </c>
      <c r="H10" s="21" t="s">
        <v>16</v>
      </c>
      <c r="I10" s="27" t="s">
        <v>16</v>
      </c>
      <c r="J10" s="27" t="s">
        <v>43</v>
      </c>
      <c r="K10" s="27" t="s">
        <v>16</v>
      </c>
      <c r="M10" s="7"/>
      <c r="N10" s="7"/>
      <c r="O10" s="7"/>
    </row>
    <row r="11" spans="1:15" ht="25.5">
      <c r="A11" s="21" t="s">
        <v>44</v>
      </c>
      <c r="B11" s="22" t="s">
        <v>45</v>
      </c>
      <c r="C11" s="23">
        <v>50000</v>
      </c>
      <c r="D11" s="24" t="s">
        <v>14</v>
      </c>
      <c r="E11" s="25">
        <v>43</v>
      </c>
      <c r="F11" s="26">
        <v>2007</v>
      </c>
      <c r="G11" s="21" t="s">
        <v>16</v>
      </c>
      <c r="H11" s="21" t="s">
        <v>16</v>
      </c>
      <c r="I11" s="27" t="s">
        <v>16</v>
      </c>
      <c r="J11" s="27" t="s">
        <v>22</v>
      </c>
      <c r="K11" s="27" t="s">
        <v>16</v>
      </c>
      <c r="M11" s="7"/>
      <c r="N11" s="7"/>
      <c r="O11" s="7"/>
    </row>
    <row r="12" spans="1:15" ht="12.75">
      <c r="A12" s="21" t="s">
        <v>46</v>
      </c>
      <c r="B12" s="22" t="s">
        <v>47</v>
      </c>
      <c r="C12" s="28">
        <v>200000</v>
      </c>
      <c r="D12" s="24" t="s">
        <v>14</v>
      </c>
      <c r="E12" s="25" t="s">
        <v>16</v>
      </c>
      <c r="F12" s="26">
        <v>2013</v>
      </c>
      <c r="G12" s="21" t="s">
        <v>16</v>
      </c>
      <c r="H12" s="21" t="s">
        <v>16</v>
      </c>
      <c r="I12" s="27" t="s">
        <v>16</v>
      </c>
      <c r="J12" s="27" t="s">
        <v>16</v>
      </c>
      <c r="K12" s="27" t="s">
        <v>16</v>
      </c>
      <c r="M12" s="7"/>
      <c r="N12" s="7"/>
      <c r="O12" s="7"/>
    </row>
    <row r="13" spans="1:15" ht="25.5">
      <c r="A13" s="21" t="s">
        <v>48</v>
      </c>
      <c r="B13" s="22" t="s">
        <v>49</v>
      </c>
      <c r="C13" s="28">
        <v>10000</v>
      </c>
      <c r="D13" s="24" t="s">
        <v>14</v>
      </c>
      <c r="E13" s="25">
        <v>46.5</v>
      </c>
      <c r="F13" s="26">
        <v>1986</v>
      </c>
      <c r="G13" s="21" t="s">
        <v>50</v>
      </c>
      <c r="H13" s="21" t="s">
        <v>16</v>
      </c>
      <c r="I13" s="27" t="s">
        <v>51</v>
      </c>
      <c r="J13" s="27" t="s">
        <v>22</v>
      </c>
      <c r="K13" s="27" t="s">
        <v>16</v>
      </c>
      <c r="M13" s="7"/>
      <c r="N13" s="7"/>
      <c r="O13" s="7"/>
    </row>
    <row r="14" spans="1:15" ht="25.5">
      <c r="A14" s="21" t="s">
        <v>52</v>
      </c>
      <c r="B14" s="22" t="s">
        <v>53</v>
      </c>
      <c r="C14" s="28">
        <v>50000</v>
      </c>
      <c r="D14" s="24" t="s">
        <v>14</v>
      </c>
      <c r="E14" s="25">
        <v>59.6</v>
      </c>
      <c r="F14" s="26">
        <v>1926</v>
      </c>
      <c r="G14" s="21" t="s">
        <v>15</v>
      </c>
      <c r="H14" s="21" t="s">
        <v>16</v>
      </c>
      <c r="I14" s="21" t="s">
        <v>16</v>
      </c>
      <c r="J14" s="27" t="s">
        <v>17</v>
      </c>
      <c r="K14" s="27" t="s">
        <v>16</v>
      </c>
      <c r="M14" s="7"/>
      <c r="N14" s="7"/>
      <c r="O14" s="7"/>
    </row>
    <row r="15" spans="1:15" ht="12.75">
      <c r="A15" s="21" t="s">
        <v>54</v>
      </c>
      <c r="B15" s="22" t="s">
        <v>55</v>
      </c>
      <c r="C15" s="28">
        <v>250000</v>
      </c>
      <c r="D15" s="24" t="s">
        <v>14</v>
      </c>
      <c r="E15" s="25">
        <v>283.86</v>
      </c>
      <c r="F15" s="26" t="s">
        <v>56</v>
      </c>
      <c r="G15" s="21" t="s">
        <v>15</v>
      </c>
      <c r="H15" s="21" t="s">
        <v>16</v>
      </c>
      <c r="I15" s="21" t="s">
        <v>16</v>
      </c>
      <c r="J15" s="27" t="s">
        <v>43</v>
      </c>
      <c r="K15" s="27" t="s">
        <v>57</v>
      </c>
      <c r="M15" s="7"/>
      <c r="N15" s="7"/>
      <c r="O15" s="7"/>
    </row>
    <row r="16" spans="1:15" ht="25.5">
      <c r="A16" s="21" t="s">
        <v>58</v>
      </c>
      <c r="B16" s="22" t="s">
        <v>59</v>
      </c>
      <c r="C16" s="28">
        <v>200000</v>
      </c>
      <c r="D16" s="24" t="s">
        <v>14</v>
      </c>
      <c r="E16" s="25">
        <v>171.1</v>
      </c>
      <c r="F16" s="26" t="s">
        <v>60</v>
      </c>
      <c r="G16" s="21" t="s">
        <v>15</v>
      </c>
      <c r="H16" s="21" t="s">
        <v>16</v>
      </c>
      <c r="I16" s="21" t="s">
        <v>16</v>
      </c>
      <c r="J16" s="27" t="s">
        <v>43</v>
      </c>
      <c r="K16" s="27" t="s">
        <v>61</v>
      </c>
      <c r="M16" s="7"/>
      <c r="N16" s="7"/>
      <c r="O16" s="7"/>
    </row>
    <row r="17" spans="1:15" ht="12.75">
      <c r="A17" s="21" t="s">
        <v>62</v>
      </c>
      <c r="B17" s="22" t="s">
        <v>63</v>
      </c>
      <c r="C17" s="28">
        <v>200000</v>
      </c>
      <c r="D17" s="24" t="s">
        <v>14</v>
      </c>
      <c r="E17" s="25">
        <v>289</v>
      </c>
      <c r="F17" s="26">
        <v>1960</v>
      </c>
      <c r="G17" s="21" t="s">
        <v>15</v>
      </c>
      <c r="H17" s="21" t="s">
        <v>16</v>
      </c>
      <c r="I17" s="21" t="s">
        <v>16</v>
      </c>
      <c r="J17" s="27" t="s">
        <v>43</v>
      </c>
      <c r="K17" s="27" t="s">
        <v>64</v>
      </c>
      <c r="M17" s="7"/>
      <c r="N17" s="7"/>
      <c r="O17" s="7"/>
    </row>
    <row r="18" spans="1:15" ht="12.75">
      <c r="A18" s="21" t="s">
        <v>65</v>
      </c>
      <c r="B18" s="22" t="s">
        <v>66</v>
      </c>
      <c r="C18" s="28">
        <v>30000</v>
      </c>
      <c r="D18" s="24" t="s">
        <v>14</v>
      </c>
      <c r="E18" s="25">
        <v>47.6</v>
      </c>
      <c r="F18" s="26">
        <v>1923</v>
      </c>
      <c r="G18" s="21" t="s">
        <v>42</v>
      </c>
      <c r="H18" s="21" t="s">
        <v>16</v>
      </c>
      <c r="I18" s="21" t="s">
        <v>16</v>
      </c>
      <c r="J18" s="27" t="s">
        <v>16</v>
      </c>
      <c r="K18" s="27" t="s">
        <v>16</v>
      </c>
      <c r="M18" s="7"/>
      <c r="N18" s="7"/>
      <c r="O18" s="7"/>
    </row>
    <row r="19" spans="1:15" ht="12.75">
      <c r="A19" s="21" t="s">
        <v>67</v>
      </c>
      <c r="B19" s="22" t="s">
        <v>68</v>
      </c>
      <c r="C19" s="28">
        <v>100000</v>
      </c>
      <c r="D19" s="24" t="s">
        <v>14</v>
      </c>
      <c r="E19" s="25">
        <v>76.5</v>
      </c>
      <c r="F19" s="26">
        <v>1935</v>
      </c>
      <c r="G19" s="21" t="s">
        <v>16</v>
      </c>
      <c r="H19" s="21" t="s">
        <v>16</v>
      </c>
      <c r="I19" s="21" t="s">
        <v>16</v>
      </c>
      <c r="J19" s="27" t="s">
        <v>16</v>
      </c>
      <c r="K19" s="27" t="s">
        <v>16</v>
      </c>
      <c r="M19" s="7"/>
      <c r="N19" s="7"/>
      <c r="O19" s="7"/>
    </row>
    <row r="20" spans="1:15" ht="12.75">
      <c r="A20" s="21" t="s">
        <v>69</v>
      </c>
      <c r="B20" s="22" t="s">
        <v>70</v>
      </c>
      <c r="C20" s="23">
        <v>650000</v>
      </c>
      <c r="D20" s="24" t="s">
        <v>14</v>
      </c>
      <c r="E20" s="25" t="s">
        <v>16</v>
      </c>
      <c r="F20" s="21" t="s">
        <v>16</v>
      </c>
      <c r="G20" s="21" t="s">
        <v>16</v>
      </c>
      <c r="H20" s="21" t="s">
        <v>16</v>
      </c>
      <c r="I20" s="21" t="s">
        <v>16</v>
      </c>
      <c r="J20" s="27" t="s">
        <v>16</v>
      </c>
      <c r="K20" s="27" t="s">
        <v>16</v>
      </c>
      <c r="M20" s="7"/>
      <c r="N20" s="7"/>
      <c r="O20" s="7"/>
    </row>
    <row r="21" spans="1:15" ht="12.75">
      <c r="A21" s="21" t="s">
        <v>71</v>
      </c>
      <c r="B21" s="22" t="s">
        <v>72</v>
      </c>
      <c r="C21" s="23">
        <v>300000</v>
      </c>
      <c r="D21" s="24" t="s">
        <v>14</v>
      </c>
      <c r="E21" s="25" t="s">
        <v>16</v>
      </c>
      <c r="F21" s="21" t="s">
        <v>16</v>
      </c>
      <c r="G21" s="21" t="s">
        <v>16</v>
      </c>
      <c r="H21" s="21" t="s">
        <v>16</v>
      </c>
      <c r="I21" s="21" t="s">
        <v>16</v>
      </c>
      <c r="J21" s="27" t="s">
        <v>16</v>
      </c>
      <c r="K21" s="27" t="s">
        <v>16</v>
      </c>
      <c r="M21" s="7"/>
      <c r="N21" s="7"/>
      <c r="O21" s="7"/>
    </row>
    <row r="22" spans="1:15" ht="12.75">
      <c r="A22" s="21" t="s">
        <v>73</v>
      </c>
      <c r="B22" s="22" t="s">
        <v>74</v>
      </c>
      <c r="C22" s="23">
        <v>300000</v>
      </c>
      <c r="D22" s="24" t="s">
        <v>14</v>
      </c>
      <c r="E22" s="25" t="s">
        <v>16</v>
      </c>
      <c r="F22" s="21" t="s">
        <v>16</v>
      </c>
      <c r="G22" s="21" t="s">
        <v>16</v>
      </c>
      <c r="H22" s="21" t="s">
        <v>16</v>
      </c>
      <c r="I22" s="21" t="s">
        <v>16</v>
      </c>
      <c r="J22" s="27" t="s">
        <v>16</v>
      </c>
      <c r="K22" s="27" t="s">
        <v>16</v>
      </c>
      <c r="M22" s="7"/>
      <c r="N22" s="7"/>
      <c r="O22" s="7"/>
    </row>
    <row r="23" spans="1:15" ht="12.75">
      <c r="A23" s="21" t="s">
        <v>75</v>
      </c>
      <c r="B23" s="22" t="s">
        <v>76</v>
      </c>
      <c r="C23" s="23">
        <v>100000</v>
      </c>
      <c r="D23" s="24" t="s">
        <v>14</v>
      </c>
      <c r="E23" s="25" t="s">
        <v>16</v>
      </c>
      <c r="F23" s="21" t="s">
        <v>16</v>
      </c>
      <c r="G23" s="21" t="s">
        <v>16</v>
      </c>
      <c r="H23" s="21" t="s">
        <v>16</v>
      </c>
      <c r="I23" s="21" t="s">
        <v>16</v>
      </c>
      <c r="J23" s="27" t="s">
        <v>16</v>
      </c>
      <c r="K23" s="27" t="s">
        <v>16</v>
      </c>
      <c r="M23" s="7"/>
      <c r="N23" s="7"/>
      <c r="O23" s="7"/>
    </row>
    <row r="24" spans="1:15" ht="13.5" thickBot="1">
      <c r="A24" s="29" t="s">
        <v>77</v>
      </c>
      <c r="B24" s="30" t="s">
        <v>78</v>
      </c>
      <c r="C24" s="31">
        <v>100000</v>
      </c>
      <c r="D24" s="32" t="s">
        <v>14</v>
      </c>
      <c r="E24" s="33" t="s">
        <v>16</v>
      </c>
      <c r="F24" s="33" t="s">
        <v>16</v>
      </c>
      <c r="G24" s="33" t="s">
        <v>16</v>
      </c>
      <c r="H24" s="33" t="s">
        <v>16</v>
      </c>
      <c r="I24" s="33" t="s">
        <v>16</v>
      </c>
      <c r="J24" s="33" t="s">
        <v>16</v>
      </c>
      <c r="K24" s="58" t="s">
        <v>16</v>
      </c>
      <c r="M24" s="7"/>
      <c r="N24" s="7"/>
      <c r="O24" s="7"/>
    </row>
    <row r="25" spans="1:15" ht="12.75">
      <c r="A25" s="34" t="s">
        <v>79</v>
      </c>
      <c r="B25" s="35" t="s">
        <v>80</v>
      </c>
      <c r="C25" s="36">
        <v>20500</v>
      </c>
      <c r="D25" s="37" t="s">
        <v>14</v>
      </c>
      <c r="E25" s="38"/>
      <c r="F25" s="39"/>
      <c r="G25" s="34"/>
      <c r="H25" s="34"/>
      <c r="I25" s="40"/>
      <c r="J25" s="40"/>
      <c r="K25" s="40"/>
      <c r="M25" s="7"/>
      <c r="N25" s="7"/>
      <c r="O25" s="7"/>
    </row>
    <row r="26" spans="1:15" ht="12.75">
      <c r="A26" s="21" t="s">
        <v>81</v>
      </c>
      <c r="B26" s="41" t="s">
        <v>82</v>
      </c>
      <c r="C26" s="28">
        <v>587056.99</v>
      </c>
      <c r="D26" s="24" t="s">
        <v>83</v>
      </c>
      <c r="E26" s="25"/>
      <c r="F26" s="26"/>
      <c r="G26" s="21"/>
      <c r="H26" s="21"/>
      <c r="I26" s="27"/>
      <c r="J26" s="27"/>
      <c r="K26" s="27"/>
      <c r="M26" s="7"/>
      <c r="N26" s="7"/>
      <c r="O26" s="7"/>
    </row>
    <row r="27" spans="1:15" ht="12.75">
      <c r="A27" s="21" t="s">
        <v>84</v>
      </c>
      <c r="B27" s="41" t="s">
        <v>85</v>
      </c>
      <c r="C27" s="28">
        <v>50000</v>
      </c>
      <c r="D27" s="24" t="s">
        <v>14</v>
      </c>
      <c r="E27" s="25"/>
      <c r="F27" s="26"/>
      <c r="G27" s="21"/>
      <c r="H27" s="21"/>
      <c r="I27" s="27"/>
      <c r="J27" s="27"/>
      <c r="K27" s="27"/>
      <c r="M27" s="7"/>
      <c r="N27" s="7"/>
      <c r="O27" s="7"/>
    </row>
    <row r="28" spans="1:15" ht="12.75">
      <c r="A28" s="21" t="s">
        <v>86</v>
      </c>
      <c r="B28" s="41" t="s">
        <v>87</v>
      </c>
      <c r="C28" s="28">
        <v>20000</v>
      </c>
      <c r="D28" s="24" t="s">
        <v>14</v>
      </c>
      <c r="E28" s="25"/>
      <c r="F28" s="26"/>
      <c r="G28" s="21"/>
      <c r="H28" s="21"/>
      <c r="I28" s="27"/>
      <c r="J28" s="27"/>
      <c r="K28" s="27"/>
      <c r="M28" s="7"/>
      <c r="N28" s="7"/>
      <c r="O28" s="7"/>
    </row>
    <row r="29" spans="1:15" ht="12.75">
      <c r="A29" s="21" t="s">
        <v>88</v>
      </c>
      <c r="B29" s="41" t="s">
        <v>89</v>
      </c>
      <c r="C29" s="28">
        <v>20000</v>
      </c>
      <c r="D29" s="24" t="s">
        <v>14</v>
      </c>
      <c r="E29" s="25"/>
      <c r="F29" s="26"/>
      <c r="G29" s="21"/>
      <c r="H29" s="21"/>
      <c r="I29" s="27"/>
      <c r="J29" s="27"/>
      <c r="K29" s="27"/>
      <c r="M29" s="7"/>
      <c r="N29" s="7"/>
      <c r="O29" s="7"/>
    </row>
    <row r="30" spans="1:15" ht="12.75">
      <c r="A30" s="21" t="s">
        <v>90</v>
      </c>
      <c r="B30" s="41" t="s">
        <v>91</v>
      </c>
      <c r="C30" s="23">
        <v>8000</v>
      </c>
      <c r="D30" s="24" t="s">
        <v>14</v>
      </c>
      <c r="E30" s="25"/>
      <c r="F30" s="26"/>
      <c r="G30" s="21"/>
      <c r="H30" s="21"/>
      <c r="I30" s="27"/>
      <c r="J30" s="27"/>
      <c r="K30" s="27"/>
      <c r="M30" s="7"/>
      <c r="N30" s="7"/>
      <c r="O30" s="7"/>
    </row>
    <row r="31" spans="1:15" ht="13.5" thickBot="1">
      <c r="A31" s="42" t="s">
        <v>92</v>
      </c>
      <c r="B31" s="43" t="s">
        <v>93</v>
      </c>
      <c r="C31" s="44">
        <v>10000</v>
      </c>
      <c r="D31" s="45" t="s">
        <v>14</v>
      </c>
      <c r="E31" s="46"/>
      <c r="F31" s="47"/>
      <c r="G31" s="42"/>
      <c r="H31" s="42"/>
      <c r="I31" s="48"/>
      <c r="J31" s="48"/>
      <c r="K31" s="48"/>
      <c r="M31" s="7"/>
      <c r="N31" s="7"/>
      <c r="O31" s="7"/>
    </row>
    <row r="32" spans="1:15" ht="12.75">
      <c r="A32" s="49" t="s">
        <v>94</v>
      </c>
      <c r="B32" s="50" t="s">
        <v>95</v>
      </c>
      <c r="C32" s="51">
        <v>523188.97</v>
      </c>
      <c r="D32" s="52" t="s">
        <v>83</v>
      </c>
      <c r="E32" s="53"/>
      <c r="F32" s="54"/>
      <c r="G32" s="55"/>
      <c r="H32" s="55"/>
      <c r="I32" s="56"/>
      <c r="J32" s="56"/>
      <c r="K32" s="56"/>
      <c r="M32" s="7"/>
      <c r="N32" s="7"/>
      <c r="O32" s="7"/>
    </row>
    <row r="33" spans="1:15" ht="12.75">
      <c r="A33" s="21" t="s">
        <v>96</v>
      </c>
      <c r="B33" s="22" t="s">
        <v>97</v>
      </c>
      <c r="C33" s="23">
        <v>65602.5</v>
      </c>
      <c r="D33" s="24" t="s">
        <v>83</v>
      </c>
      <c r="E33" s="25"/>
      <c r="F33" s="26"/>
      <c r="G33" s="21"/>
      <c r="H33" s="21"/>
      <c r="I33" s="27"/>
      <c r="J33" s="27"/>
      <c r="K33" s="27"/>
      <c r="M33" s="7"/>
      <c r="N33" s="7"/>
      <c r="O33" s="7"/>
    </row>
    <row r="34" spans="1:15" ht="25.5">
      <c r="A34" s="21" t="s">
        <v>98</v>
      </c>
      <c r="B34" s="22" t="s">
        <v>99</v>
      </c>
      <c r="C34" s="23">
        <v>25914.88</v>
      </c>
      <c r="D34" s="24" t="s">
        <v>83</v>
      </c>
      <c r="E34" s="25"/>
      <c r="F34" s="26"/>
      <c r="G34" s="21"/>
      <c r="H34" s="21"/>
      <c r="I34" s="27"/>
      <c r="J34" s="27"/>
      <c r="K34" s="27"/>
      <c r="M34" s="7"/>
      <c r="N34" s="7"/>
      <c r="O34" s="7"/>
    </row>
    <row r="35" spans="1:15" ht="25.5">
      <c r="A35" s="21" t="s">
        <v>100</v>
      </c>
      <c r="B35" s="22" t="s">
        <v>101</v>
      </c>
      <c r="C35" s="23">
        <v>1952.51</v>
      </c>
      <c r="D35" s="24" t="s">
        <v>83</v>
      </c>
      <c r="E35" s="25"/>
      <c r="F35" s="26"/>
      <c r="G35" s="21"/>
      <c r="H35" s="21"/>
      <c r="I35" s="27"/>
      <c r="J35" s="27"/>
      <c r="K35" s="27"/>
      <c r="M35" s="7"/>
      <c r="N35" s="7"/>
      <c r="O35" s="7"/>
    </row>
    <row r="36" spans="1:15" ht="25.5">
      <c r="A36" s="21" t="s">
        <v>102</v>
      </c>
      <c r="B36" s="22" t="s">
        <v>103</v>
      </c>
      <c r="C36" s="23">
        <v>10005.26</v>
      </c>
      <c r="D36" s="24" t="s">
        <v>83</v>
      </c>
      <c r="E36" s="25"/>
      <c r="F36" s="26"/>
      <c r="G36" s="21"/>
      <c r="H36" s="21"/>
      <c r="I36" s="27"/>
      <c r="J36" s="27"/>
      <c r="K36" s="27"/>
      <c r="M36" s="7"/>
      <c r="N36" s="7"/>
      <c r="O36" s="7"/>
    </row>
    <row r="37" spans="1:15" ht="12.75">
      <c r="A37" s="21" t="s">
        <v>104</v>
      </c>
      <c r="B37" s="30" t="s">
        <v>105</v>
      </c>
      <c r="C37" s="31">
        <f>28978.41+25571.4+13217.01+12098.75+4455.31</f>
        <v>84320.87999999999</v>
      </c>
      <c r="D37" s="32" t="s">
        <v>83</v>
      </c>
      <c r="E37" s="33"/>
      <c r="F37" s="57"/>
      <c r="G37" s="29"/>
      <c r="H37" s="29"/>
      <c r="I37" s="58"/>
      <c r="J37" s="58"/>
      <c r="K37" s="58"/>
      <c r="M37" s="7"/>
      <c r="N37" s="7"/>
      <c r="O37" s="7"/>
    </row>
    <row r="38" spans="1:15" ht="12.75">
      <c r="A38" s="21" t="s">
        <v>106</v>
      </c>
      <c r="B38" s="22" t="s">
        <v>107</v>
      </c>
      <c r="C38" s="23">
        <f>78753.79+37333.53+57623.86+40454.14+30330.85</f>
        <v>244496.17</v>
      </c>
      <c r="D38" s="24" t="s">
        <v>83</v>
      </c>
      <c r="E38" s="25"/>
      <c r="F38" s="26"/>
      <c r="G38" s="21"/>
      <c r="H38" s="21"/>
      <c r="I38" s="27"/>
      <c r="J38" s="27"/>
      <c r="K38" s="27"/>
      <c r="M38" s="7"/>
      <c r="N38" s="7"/>
      <c r="O38" s="7"/>
    </row>
    <row r="39" spans="1:15" ht="12.75">
      <c r="A39" s="21" t="s">
        <v>108</v>
      </c>
      <c r="B39" s="22" t="s">
        <v>109</v>
      </c>
      <c r="C39" s="23">
        <f>11458.98+11626.6+34284.56+5587.96+1401.78+1923+3330+1780+2890+879+2237.79+2385.69+1485*2+2136+4856.7*2+2166+3511.16*2+5710.35+7405+3511.16+3511.16+2154+4385.9+3511.16*2+1342+3511.16+3531.9+2154+3636.82+3531.9+3636.82+4026+901*2+2261.3+23869.47</f>
        <v>190796.34</v>
      </c>
      <c r="D39" s="24" t="s">
        <v>83</v>
      </c>
      <c r="E39" s="25"/>
      <c r="F39" s="26"/>
      <c r="G39" s="21"/>
      <c r="H39" s="21"/>
      <c r="I39" s="27"/>
      <c r="J39" s="27"/>
      <c r="K39" s="27"/>
      <c r="M39" s="7"/>
      <c r="N39" s="7"/>
      <c r="O39" s="7"/>
    </row>
    <row r="40" spans="1:15" ht="12.75">
      <c r="A40" s="21" t="s">
        <v>110</v>
      </c>
      <c r="B40" s="22" t="s">
        <v>111</v>
      </c>
      <c r="C40" s="23">
        <v>50000</v>
      </c>
      <c r="D40" s="24" t="s">
        <v>14</v>
      </c>
      <c r="E40" s="25"/>
      <c r="F40" s="26"/>
      <c r="G40" s="21"/>
      <c r="H40" s="21"/>
      <c r="I40" s="27"/>
      <c r="J40" s="27"/>
      <c r="K40" s="27"/>
      <c r="M40" s="7"/>
      <c r="N40" s="7"/>
      <c r="O40" s="7"/>
    </row>
    <row r="41" spans="1:15" ht="13.5" thickBot="1">
      <c r="A41" s="59" t="s">
        <v>112</v>
      </c>
      <c r="B41" s="60" t="s">
        <v>113</v>
      </c>
      <c r="C41" s="61">
        <v>41964.28</v>
      </c>
      <c r="D41" s="62" t="s">
        <v>83</v>
      </c>
      <c r="E41" s="63"/>
      <c r="F41" s="64"/>
      <c r="G41" s="59"/>
      <c r="H41" s="59"/>
      <c r="I41" s="65"/>
      <c r="J41" s="65"/>
      <c r="K41" s="65"/>
      <c r="M41" s="7"/>
      <c r="N41" s="7"/>
      <c r="O41" s="7"/>
    </row>
    <row r="42" spans="1:15" ht="14.25" thickBot="1" thickTop="1">
      <c r="A42" s="66"/>
      <c r="B42" s="67"/>
      <c r="C42" s="68"/>
      <c r="D42" s="66"/>
      <c r="E42" s="69"/>
      <c r="F42" s="66"/>
      <c r="G42" s="66"/>
      <c r="H42" s="66"/>
      <c r="I42" s="70"/>
      <c r="J42" s="71"/>
      <c r="K42" s="71"/>
      <c r="L42" s="66"/>
      <c r="M42" s="71"/>
      <c r="N42" s="71"/>
      <c r="O42" s="71"/>
    </row>
    <row r="43" spans="1:15" ht="14.25" thickBot="1" thickTop="1">
      <c r="A43" s="1" t="s">
        <v>19</v>
      </c>
      <c r="B43" s="2" t="s">
        <v>258</v>
      </c>
      <c r="C43" s="3"/>
      <c r="D43" s="4"/>
      <c r="E43" s="72"/>
      <c r="F43" s="6"/>
      <c r="G43" s="213" t="s">
        <v>1</v>
      </c>
      <c r="H43" s="213"/>
      <c r="I43" s="213"/>
      <c r="J43" s="213"/>
      <c r="K43" s="73"/>
      <c r="M43" s="7"/>
      <c r="N43" s="7"/>
      <c r="O43" s="7"/>
    </row>
    <row r="44" spans="1:15" ht="27" thickBot="1" thickTop="1">
      <c r="A44" s="8" t="s">
        <v>2</v>
      </c>
      <c r="B44" s="8" t="s">
        <v>3</v>
      </c>
      <c r="C44" s="9" t="s">
        <v>4</v>
      </c>
      <c r="D44" s="10" t="s">
        <v>5</v>
      </c>
      <c r="E44" s="11" t="s">
        <v>6</v>
      </c>
      <c r="F44" s="12" t="s">
        <v>7</v>
      </c>
      <c r="G44" s="8" t="s">
        <v>8</v>
      </c>
      <c r="H44" s="8" t="s">
        <v>9</v>
      </c>
      <c r="I44" s="13" t="s">
        <v>10</v>
      </c>
      <c r="J44" s="13" t="s">
        <v>11</v>
      </c>
      <c r="K44" s="13" t="s">
        <v>12</v>
      </c>
      <c r="M44" s="7"/>
      <c r="N44" s="7"/>
      <c r="O44" s="7"/>
    </row>
    <row r="45" spans="1:11" s="83" customFormat="1" ht="14.25" thickBot="1" thickTop="1">
      <c r="A45" s="74" t="s">
        <v>0</v>
      </c>
      <c r="B45" s="75" t="s">
        <v>114</v>
      </c>
      <c r="C45" s="76"/>
      <c r="D45" s="77"/>
      <c r="E45" s="78"/>
      <c r="F45" s="79"/>
      <c r="G45" s="80"/>
      <c r="H45" s="80"/>
      <c r="I45" s="81"/>
      <c r="J45" s="82"/>
      <c r="K45" s="82" t="s">
        <v>16</v>
      </c>
    </row>
    <row r="46" spans="1:15" ht="12.75">
      <c r="A46" s="34" t="s">
        <v>19</v>
      </c>
      <c r="B46" s="35" t="s">
        <v>115</v>
      </c>
      <c r="C46" s="84">
        <v>11656.71</v>
      </c>
      <c r="D46" s="37" t="s">
        <v>83</v>
      </c>
      <c r="E46" s="38"/>
      <c r="F46" s="39"/>
      <c r="G46" s="34"/>
      <c r="H46" s="34"/>
      <c r="I46" s="40"/>
      <c r="J46" s="40"/>
      <c r="K46" s="40"/>
      <c r="M46" s="7"/>
      <c r="N46" s="7"/>
      <c r="O46" s="7"/>
    </row>
    <row r="47" spans="1:15" ht="12.75">
      <c r="A47" s="55" t="s">
        <v>24</v>
      </c>
      <c r="B47" s="85" t="s">
        <v>109</v>
      </c>
      <c r="C47" s="51">
        <f>2110.6+590+1380+430+3409.9+4280+1460</f>
        <v>13660.5</v>
      </c>
      <c r="D47" s="52" t="s">
        <v>83</v>
      </c>
      <c r="E47" s="53"/>
      <c r="F47" s="54"/>
      <c r="G47" s="55"/>
      <c r="H47" s="55"/>
      <c r="I47" s="56"/>
      <c r="J47" s="56"/>
      <c r="K47" s="56"/>
      <c r="M47" s="7"/>
      <c r="N47" s="7"/>
      <c r="O47" s="7"/>
    </row>
    <row r="48" spans="1:15" ht="13.5" thickBot="1">
      <c r="A48" s="59" t="s">
        <v>27</v>
      </c>
      <c r="B48" s="86" t="s">
        <v>116</v>
      </c>
      <c r="C48" s="61">
        <f>799.5+1900</f>
        <v>2699.5</v>
      </c>
      <c r="D48" s="62" t="s">
        <v>83</v>
      </c>
      <c r="E48" s="63"/>
      <c r="F48" s="64"/>
      <c r="G48" s="59"/>
      <c r="H48" s="59"/>
      <c r="I48" s="65"/>
      <c r="J48" s="65"/>
      <c r="K48" s="65"/>
      <c r="M48" s="7"/>
      <c r="N48" s="7"/>
      <c r="O48" s="7"/>
    </row>
    <row r="49" spans="1:17" s="83" customFormat="1" ht="14.25" thickBot="1" thickTop="1">
      <c r="A49" s="67"/>
      <c r="B49" s="67"/>
      <c r="C49" s="67"/>
      <c r="D49" s="67"/>
      <c r="E49" s="87"/>
      <c r="F49" s="67"/>
      <c r="G49" s="67"/>
      <c r="H49" s="67"/>
      <c r="I49" s="67"/>
      <c r="J49" s="88"/>
      <c r="K49" s="88"/>
      <c r="L49" s="67"/>
      <c r="M49" s="88"/>
      <c r="N49" s="88"/>
      <c r="O49" s="88"/>
      <c r="P49" s="67"/>
      <c r="Q49" s="67"/>
    </row>
    <row r="50" spans="1:13" s="83" customFormat="1" ht="14.25" thickBot="1" thickTop="1">
      <c r="A50" s="1" t="s">
        <v>24</v>
      </c>
      <c r="B50" s="2" t="s">
        <v>259</v>
      </c>
      <c r="C50" s="3"/>
      <c r="D50" s="4"/>
      <c r="E50" s="72"/>
      <c r="F50" s="6"/>
      <c r="G50" s="213" t="s">
        <v>1</v>
      </c>
      <c r="H50" s="213"/>
      <c r="I50" s="213"/>
      <c r="J50" s="213"/>
      <c r="K50" s="88"/>
      <c r="L50" s="67"/>
      <c r="M50" s="67"/>
    </row>
    <row r="51" spans="1:13" s="83" customFormat="1" ht="27" thickBot="1" thickTop="1">
      <c r="A51" s="8" t="s">
        <v>2</v>
      </c>
      <c r="B51" s="8" t="s">
        <v>3</v>
      </c>
      <c r="C51" s="9" t="s">
        <v>4</v>
      </c>
      <c r="D51" s="11" t="s">
        <v>5</v>
      </c>
      <c r="E51" s="11" t="s">
        <v>6</v>
      </c>
      <c r="F51" s="12" t="s">
        <v>7</v>
      </c>
      <c r="G51" s="8" t="s">
        <v>8</v>
      </c>
      <c r="H51" s="8" t="s">
        <v>9</v>
      </c>
      <c r="I51" s="13" t="s">
        <v>10</v>
      </c>
      <c r="J51" s="13" t="s">
        <v>11</v>
      </c>
      <c r="K51" s="13" t="s">
        <v>12</v>
      </c>
      <c r="L51" s="67"/>
      <c r="M51" s="67"/>
    </row>
    <row r="52" spans="1:13" s="83" customFormat="1" ht="27" thickBot="1" thickTop="1">
      <c r="A52" s="74" t="s">
        <v>0</v>
      </c>
      <c r="B52" s="89" t="s">
        <v>117</v>
      </c>
      <c r="C52" s="90">
        <v>2500000</v>
      </c>
      <c r="D52" s="91" t="s">
        <v>14</v>
      </c>
      <c r="E52" s="91">
        <v>2578.9</v>
      </c>
      <c r="F52" s="92" t="s">
        <v>118</v>
      </c>
      <c r="G52" s="74" t="s">
        <v>15</v>
      </c>
      <c r="H52" s="74" t="s">
        <v>119</v>
      </c>
      <c r="I52" s="93" t="s">
        <v>119</v>
      </c>
      <c r="J52" s="93" t="s">
        <v>17</v>
      </c>
      <c r="K52" s="93" t="s">
        <v>120</v>
      </c>
      <c r="L52" s="67"/>
      <c r="M52" s="67"/>
    </row>
    <row r="53" spans="1:13" s="83" customFormat="1" ht="12.75">
      <c r="A53" s="34" t="s">
        <v>19</v>
      </c>
      <c r="B53" s="35" t="s">
        <v>115</v>
      </c>
      <c r="C53" s="84">
        <v>353180.79</v>
      </c>
      <c r="D53" s="38" t="s">
        <v>83</v>
      </c>
      <c r="E53" s="38"/>
      <c r="F53" s="39"/>
      <c r="G53" s="34"/>
      <c r="H53" s="34"/>
      <c r="I53" s="40"/>
      <c r="J53" s="40"/>
      <c r="K53" s="40"/>
      <c r="L53" s="67"/>
      <c r="M53" s="67"/>
    </row>
    <row r="54" spans="1:13" s="83" customFormat="1" ht="13.5" thickBot="1">
      <c r="A54" s="59" t="s">
        <v>24</v>
      </c>
      <c r="B54" s="86" t="s">
        <v>109</v>
      </c>
      <c r="C54" s="61">
        <v>3644</v>
      </c>
      <c r="D54" s="63" t="s">
        <v>83</v>
      </c>
      <c r="E54" s="63"/>
      <c r="F54" s="64"/>
      <c r="G54" s="59"/>
      <c r="H54" s="59"/>
      <c r="I54" s="65"/>
      <c r="J54" s="65"/>
      <c r="K54" s="65"/>
      <c r="L54" s="67"/>
      <c r="M54" s="67"/>
    </row>
    <row r="55" spans="1:17" s="83" customFormat="1" ht="14.25" thickBot="1" thickTop="1">
      <c r="A55" s="94"/>
      <c r="B55" s="67"/>
      <c r="C55" s="67"/>
      <c r="D55" s="67"/>
      <c r="E55" s="87"/>
      <c r="F55" s="67"/>
      <c r="G55" s="67"/>
      <c r="H55" s="67"/>
      <c r="I55" s="67"/>
      <c r="J55" s="88"/>
      <c r="K55" s="88"/>
      <c r="L55" s="67"/>
      <c r="M55" s="88"/>
      <c r="N55" s="88"/>
      <c r="O55" s="88"/>
      <c r="P55" s="67"/>
      <c r="Q55" s="67"/>
    </row>
    <row r="56" spans="1:14" s="83" customFormat="1" ht="14.25" thickBot="1" thickTop="1">
      <c r="A56" s="1" t="s">
        <v>27</v>
      </c>
      <c r="B56" s="2" t="s">
        <v>260</v>
      </c>
      <c r="C56" s="3"/>
      <c r="D56" s="72"/>
      <c r="E56" s="72"/>
      <c r="F56" s="5"/>
      <c r="G56" s="6"/>
      <c r="H56" s="213" t="s">
        <v>1</v>
      </c>
      <c r="I56" s="213"/>
      <c r="J56" s="213"/>
      <c r="K56" s="213"/>
      <c r="L56" s="67"/>
      <c r="M56" s="67"/>
      <c r="N56" s="67"/>
    </row>
    <row r="57" spans="1:13" s="83" customFormat="1" ht="27" thickBot="1" thickTop="1">
      <c r="A57" s="8" t="s">
        <v>2</v>
      </c>
      <c r="B57" s="8" t="s">
        <v>3</v>
      </c>
      <c r="C57" s="9" t="s">
        <v>4</v>
      </c>
      <c r="D57" s="10" t="s">
        <v>5</v>
      </c>
      <c r="E57" s="11" t="s">
        <v>6</v>
      </c>
      <c r="F57" s="12" t="s">
        <v>7</v>
      </c>
      <c r="G57" s="8" t="s">
        <v>8</v>
      </c>
      <c r="H57" s="8" t="s">
        <v>9</v>
      </c>
      <c r="I57" s="13" t="s">
        <v>10</v>
      </c>
      <c r="J57" s="13" t="s">
        <v>11</v>
      </c>
      <c r="K57" s="13" t="s">
        <v>12</v>
      </c>
      <c r="L57" s="67"/>
      <c r="M57" s="67"/>
    </row>
    <row r="58" spans="1:13" s="83" customFormat="1" ht="13.5" customHeight="1" thickTop="1">
      <c r="A58" s="14" t="s">
        <v>0</v>
      </c>
      <c r="B58" s="15" t="s">
        <v>121</v>
      </c>
      <c r="C58" s="16">
        <v>500000</v>
      </c>
      <c r="D58" s="17" t="s">
        <v>14</v>
      </c>
      <c r="E58" s="18">
        <v>408.8</v>
      </c>
      <c r="F58" s="19">
        <v>1978</v>
      </c>
      <c r="G58" s="214" t="s">
        <v>122</v>
      </c>
      <c r="H58" s="214" t="s">
        <v>123</v>
      </c>
      <c r="I58" s="214" t="s">
        <v>124</v>
      </c>
      <c r="J58" s="214" t="s">
        <v>125</v>
      </c>
      <c r="K58" s="214" t="s">
        <v>126</v>
      </c>
      <c r="L58" s="67"/>
      <c r="M58" s="67"/>
    </row>
    <row r="59" spans="1:13" s="83" customFormat="1" ht="24.75" customHeight="1">
      <c r="A59" s="21" t="s">
        <v>19</v>
      </c>
      <c r="B59" s="22" t="s">
        <v>429</v>
      </c>
      <c r="C59" s="23">
        <v>100000</v>
      </c>
      <c r="D59" s="24" t="s">
        <v>14</v>
      </c>
      <c r="E59" s="25">
        <v>130.13</v>
      </c>
      <c r="F59" s="26">
        <v>1978</v>
      </c>
      <c r="G59" s="215"/>
      <c r="H59" s="215"/>
      <c r="I59" s="215"/>
      <c r="J59" s="215"/>
      <c r="K59" s="215"/>
      <c r="L59" s="67"/>
      <c r="M59" s="67"/>
    </row>
    <row r="60" spans="1:13" s="83" customFormat="1" ht="51.75" customHeight="1" thickBot="1">
      <c r="A60" s="29" t="s">
        <v>24</v>
      </c>
      <c r="B60" s="30" t="s">
        <v>128</v>
      </c>
      <c r="C60" s="31">
        <v>100000</v>
      </c>
      <c r="D60" s="32" t="s">
        <v>14</v>
      </c>
      <c r="E60" s="33">
        <v>166.52</v>
      </c>
      <c r="F60" s="57" t="s">
        <v>16</v>
      </c>
      <c r="G60" s="58" t="s">
        <v>129</v>
      </c>
      <c r="H60" s="58" t="s">
        <v>130</v>
      </c>
      <c r="I60" s="58" t="s">
        <v>131</v>
      </c>
      <c r="J60" s="58" t="s">
        <v>125</v>
      </c>
      <c r="K60" s="58" t="s">
        <v>16</v>
      </c>
      <c r="L60"/>
      <c r="M60"/>
    </row>
    <row r="61" spans="1:14" s="83" customFormat="1" ht="15">
      <c r="A61" s="34" t="s">
        <v>27</v>
      </c>
      <c r="B61" s="35" t="s">
        <v>132</v>
      </c>
      <c r="C61" s="84">
        <v>100000</v>
      </c>
      <c r="D61" s="37" t="s">
        <v>14</v>
      </c>
      <c r="E61" s="84"/>
      <c r="F61" s="38"/>
      <c r="G61" s="39"/>
      <c r="H61" s="40"/>
      <c r="I61" s="40"/>
      <c r="J61" s="40"/>
      <c r="K61" s="40"/>
      <c r="L61"/>
      <c r="M61"/>
      <c r="N61" s="67"/>
    </row>
    <row r="62" spans="1:14" s="83" customFormat="1" ht="15">
      <c r="A62" s="21" t="s">
        <v>32</v>
      </c>
      <c r="B62" s="41" t="s">
        <v>133</v>
      </c>
      <c r="C62" s="23">
        <v>100000</v>
      </c>
      <c r="D62" s="24" t="s">
        <v>14</v>
      </c>
      <c r="E62" s="23"/>
      <c r="F62" s="25"/>
      <c r="G62" s="26"/>
      <c r="H62" s="21"/>
      <c r="I62" s="21"/>
      <c r="J62" s="27"/>
      <c r="K62" s="27"/>
      <c r="L62"/>
      <c r="M62"/>
      <c r="N62" s="67"/>
    </row>
    <row r="63" spans="1:15" s="83" customFormat="1" ht="26.25" thickBot="1">
      <c r="A63" s="29" t="s">
        <v>34</v>
      </c>
      <c r="B63" s="22" t="s">
        <v>134</v>
      </c>
      <c r="C63" s="23">
        <v>100000</v>
      </c>
      <c r="D63" s="24" t="s">
        <v>14</v>
      </c>
      <c r="E63" s="24"/>
      <c r="F63" s="24" t="s">
        <v>135</v>
      </c>
      <c r="G63" s="95"/>
      <c r="H63" s="26"/>
      <c r="I63" s="21"/>
      <c r="J63" s="21"/>
      <c r="K63" s="27"/>
      <c r="L63"/>
      <c r="M63"/>
      <c r="N63" s="67"/>
      <c r="O63" s="67"/>
    </row>
    <row r="64" spans="1:14" s="83" customFormat="1" ht="15.75" thickBot="1">
      <c r="A64" s="96" t="s">
        <v>38</v>
      </c>
      <c r="B64" s="97" t="s">
        <v>115</v>
      </c>
      <c r="C64" s="98">
        <v>230683.95</v>
      </c>
      <c r="D64" s="99" t="s">
        <v>83</v>
      </c>
      <c r="E64" s="98"/>
      <c r="F64" s="100"/>
      <c r="G64" s="101"/>
      <c r="H64" s="102"/>
      <c r="I64" s="102"/>
      <c r="J64" s="103"/>
      <c r="K64" s="103"/>
      <c r="L64"/>
      <c r="M64"/>
      <c r="N64" s="67"/>
    </row>
    <row r="65" spans="1:17" s="83" customFormat="1" ht="14.25" thickBot="1" thickTop="1">
      <c r="A65" s="67"/>
      <c r="B65" s="67"/>
      <c r="C65" s="67"/>
      <c r="D65" s="67"/>
      <c r="E65" s="87"/>
      <c r="F65" s="67"/>
      <c r="G65" s="67"/>
      <c r="H65" s="67"/>
      <c r="I65" s="67"/>
      <c r="J65" s="88"/>
      <c r="K65" s="88"/>
      <c r="L65" s="67"/>
      <c r="M65" s="88"/>
      <c r="N65" s="88"/>
      <c r="O65" s="88"/>
      <c r="P65" s="67"/>
      <c r="Q65" s="67"/>
    </row>
    <row r="66" spans="1:13" s="83" customFormat="1" ht="16.5" customHeight="1" thickBot="1" thickTop="1">
      <c r="A66" s="1" t="s">
        <v>32</v>
      </c>
      <c r="B66" s="2" t="s">
        <v>261</v>
      </c>
      <c r="C66" s="3"/>
      <c r="D66" s="4"/>
      <c r="E66" s="104"/>
      <c r="F66" s="6"/>
      <c r="G66" s="213" t="s">
        <v>1</v>
      </c>
      <c r="H66" s="213"/>
      <c r="I66" s="213"/>
      <c r="J66" s="213"/>
      <c r="K66" s="88"/>
      <c r="L66" s="67"/>
      <c r="M66" s="67"/>
    </row>
    <row r="67" spans="1:13" s="83" customFormat="1" ht="27" thickBot="1" thickTop="1">
      <c r="A67" s="8" t="s">
        <v>2</v>
      </c>
      <c r="B67" s="8" t="s">
        <v>3</v>
      </c>
      <c r="C67" s="9" t="s">
        <v>4</v>
      </c>
      <c r="D67" s="10" t="s">
        <v>5</v>
      </c>
      <c r="E67" s="11" t="s">
        <v>6</v>
      </c>
      <c r="F67" s="12" t="s">
        <v>7</v>
      </c>
      <c r="G67" s="8" t="s">
        <v>8</v>
      </c>
      <c r="H67" s="8" t="s">
        <v>9</v>
      </c>
      <c r="I67" s="13" t="s">
        <v>10</v>
      </c>
      <c r="J67" s="13" t="s">
        <v>11</v>
      </c>
      <c r="K67" s="13" t="s">
        <v>12</v>
      </c>
      <c r="L67" s="67"/>
      <c r="M67" s="67"/>
    </row>
    <row r="68" spans="1:13" s="83" customFormat="1" ht="39" thickTop="1">
      <c r="A68" s="14" t="s">
        <v>0</v>
      </c>
      <c r="B68" s="105" t="s">
        <v>136</v>
      </c>
      <c r="C68" s="16">
        <v>2500000</v>
      </c>
      <c r="D68" s="17" t="s">
        <v>14</v>
      </c>
      <c r="E68" s="18">
        <v>1724</v>
      </c>
      <c r="F68" s="19" t="s">
        <v>16</v>
      </c>
      <c r="G68" s="14" t="s">
        <v>15</v>
      </c>
      <c r="H68" s="14" t="s">
        <v>119</v>
      </c>
      <c r="I68" s="20" t="s">
        <v>16</v>
      </c>
      <c r="J68" s="20" t="s">
        <v>137</v>
      </c>
      <c r="K68" s="20" t="s">
        <v>138</v>
      </c>
      <c r="L68" s="67"/>
      <c r="M68" s="67"/>
    </row>
    <row r="69" spans="1:13" s="83" customFormat="1" ht="12.75">
      <c r="A69" s="21" t="s">
        <v>19</v>
      </c>
      <c r="B69" s="22" t="s">
        <v>139</v>
      </c>
      <c r="C69" s="23">
        <v>500000</v>
      </c>
      <c r="D69" s="24" t="s">
        <v>14</v>
      </c>
      <c r="E69" s="25">
        <v>1759</v>
      </c>
      <c r="F69" s="26" t="s">
        <v>16</v>
      </c>
      <c r="G69" s="21" t="s">
        <v>140</v>
      </c>
      <c r="H69" s="27" t="s">
        <v>141</v>
      </c>
      <c r="I69" s="27" t="s">
        <v>16</v>
      </c>
      <c r="J69" s="27" t="s">
        <v>142</v>
      </c>
      <c r="K69" s="27" t="s">
        <v>16</v>
      </c>
      <c r="L69" s="67"/>
      <c r="M69" s="67"/>
    </row>
    <row r="70" spans="1:13" s="83" customFormat="1" ht="39" thickBot="1">
      <c r="A70" s="21" t="s">
        <v>24</v>
      </c>
      <c r="B70" s="22" t="s">
        <v>143</v>
      </c>
      <c r="C70" s="23">
        <v>1500000</v>
      </c>
      <c r="D70" s="24" t="s">
        <v>14</v>
      </c>
      <c r="E70" s="33">
        <v>910</v>
      </c>
      <c r="F70" s="26" t="s">
        <v>16</v>
      </c>
      <c r="G70" s="26" t="s">
        <v>144</v>
      </c>
      <c r="H70" s="21" t="s">
        <v>16</v>
      </c>
      <c r="I70" s="21" t="s">
        <v>16</v>
      </c>
      <c r="J70" s="27" t="s">
        <v>145</v>
      </c>
      <c r="K70" s="27" t="s">
        <v>146</v>
      </c>
      <c r="L70" s="67"/>
      <c r="M70" s="67"/>
    </row>
    <row r="71" spans="1:15" ht="12.75">
      <c r="A71" s="34" t="s">
        <v>27</v>
      </c>
      <c r="B71" s="35" t="s">
        <v>115</v>
      </c>
      <c r="C71" s="84">
        <f>2700+11707.55+26207.74+15850.66+573708.23</f>
        <v>630174.1799999999</v>
      </c>
      <c r="D71" s="37" t="s">
        <v>83</v>
      </c>
      <c r="E71" s="39"/>
      <c r="F71" s="39"/>
      <c r="G71" s="34"/>
      <c r="H71" s="34"/>
      <c r="I71" s="40"/>
      <c r="J71" s="40"/>
      <c r="K71" s="40"/>
      <c r="M71" s="7"/>
      <c r="N71" s="7"/>
      <c r="O71" s="7"/>
    </row>
    <row r="72" spans="1:15" ht="12.75">
      <c r="A72" s="55" t="s">
        <v>32</v>
      </c>
      <c r="B72" s="85" t="s">
        <v>109</v>
      </c>
      <c r="C72" s="51">
        <f>17676.47+191173.98+42704.81+43156.14+11969+15371.02+2074+16351</f>
        <v>340476.42000000004</v>
      </c>
      <c r="D72" s="52" t="s">
        <v>83</v>
      </c>
      <c r="E72" s="54"/>
      <c r="F72" s="54"/>
      <c r="G72" s="55"/>
      <c r="H72" s="55"/>
      <c r="I72" s="56"/>
      <c r="J72" s="56"/>
      <c r="K72" s="56"/>
      <c r="M72" s="7"/>
      <c r="N72" s="7"/>
      <c r="O72" s="7"/>
    </row>
    <row r="73" spans="1:15" ht="13.5" thickBot="1">
      <c r="A73" s="59" t="s">
        <v>34</v>
      </c>
      <c r="B73" s="86" t="s">
        <v>116</v>
      </c>
      <c r="C73" s="61">
        <f>3963+9457+2942.13</f>
        <v>16362.130000000001</v>
      </c>
      <c r="D73" s="62" t="s">
        <v>83</v>
      </c>
      <c r="E73" s="64"/>
      <c r="F73" s="64"/>
      <c r="G73" s="59"/>
      <c r="H73" s="59"/>
      <c r="I73" s="65"/>
      <c r="J73" s="65"/>
      <c r="K73" s="65"/>
      <c r="M73" s="7"/>
      <c r="N73" s="7"/>
      <c r="O73" s="7"/>
    </row>
    <row r="74" spans="1:17" s="83" customFormat="1" ht="14.25" thickBot="1" thickTop="1">
      <c r="A74" s="67"/>
      <c r="B74" s="67"/>
      <c r="C74" s="67"/>
      <c r="D74" s="67"/>
      <c r="E74" s="87"/>
      <c r="F74" s="67"/>
      <c r="G74" s="67"/>
      <c r="H74" s="67"/>
      <c r="I74" s="67"/>
      <c r="J74" s="88"/>
      <c r="K74" s="88"/>
      <c r="L74" s="67"/>
      <c r="M74" s="88"/>
      <c r="N74" s="88"/>
      <c r="O74" s="88"/>
      <c r="P74" s="67"/>
      <c r="Q74" s="67"/>
    </row>
    <row r="75" spans="1:13" s="83" customFormat="1" ht="14.25" thickBot="1" thickTop="1">
      <c r="A75" s="1" t="s">
        <v>34</v>
      </c>
      <c r="B75" s="2" t="s">
        <v>262</v>
      </c>
      <c r="C75" s="3"/>
      <c r="D75" s="4"/>
      <c r="E75" s="72"/>
      <c r="F75" s="6"/>
      <c r="G75" s="213" t="s">
        <v>1</v>
      </c>
      <c r="H75" s="213"/>
      <c r="I75" s="213"/>
      <c r="J75" s="213"/>
      <c r="K75" s="88"/>
      <c r="L75" s="67"/>
      <c r="M75" s="67"/>
    </row>
    <row r="76" spans="1:13" s="83" customFormat="1" ht="27" thickBot="1" thickTop="1">
      <c r="A76" s="8" t="s">
        <v>2</v>
      </c>
      <c r="B76" s="8" t="s">
        <v>3</v>
      </c>
      <c r="C76" s="9" t="s">
        <v>4</v>
      </c>
      <c r="D76" s="10" t="s">
        <v>5</v>
      </c>
      <c r="E76" s="11" t="s">
        <v>6</v>
      </c>
      <c r="F76" s="12" t="s">
        <v>7</v>
      </c>
      <c r="G76" s="8" t="s">
        <v>8</v>
      </c>
      <c r="H76" s="8" t="s">
        <v>9</v>
      </c>
      <c r="I76" s="13" t="s">
        <v>10</v>
      </c>
      <c r="J76" s="13" t="s">
        <v>11</v>
      </c>
      <c r="K76" s="13" t="s">
        <v>12</v>
      </c>
      <c r="L76" s="67"/>
      <c r="M76" s="67"/>
    </row>
    <row r="77" spans="1:13" s="83" customFormat="1" ht="77.25" customHeight="1" thickTop="1">
      <c r="A77" s="14" t="s">
        <v>0</v>
      </c>
      <c r="B77" s="15" t="s">
        <v>147</v>
      </c>
      <c r="C77" s="16">
        <v>2500000</v>
      </c>
      <c r="D77" s="18" t="s">
        <v>14</v>
      </c>
      <c r="E77" s="18">
        <v>2583.91</v>
      </c>
      <c r="F77" s="19">
        <v>1926</v>
      </c>
      <c r="G77" s="14" t="s">
        <v>15</v>
      </c>
      <c r="H77" s="14" t="s">
        <v>119</v>
      </c>
      <c r="I77" s="20" t="s">
        <v>16</v>
      </c>
      <c r="J77" s="20" t="s">
        <v>17</v>
      </c>
      <c r="K77" s="20" t="s">
        <v>148</v>
      </c>
      <c r="L77" s="67"/>
      <c r="M77" s="67"/>
    </row>
    <row r="78" spans="1:13" s="83" customFormat="1" ht="25.5">
      <c r="A78" s="21" t="s">
        <v>19</v>
      </c>
      <c r="B78" s="22" t="s">
        <v>149</v>
      </c>
      <c r="C78" s="23">
        <v>100000</v>
      </c>
      <c r="D78" s="25" t="s">
        <v>14</v>
      </c>
      <c r="E78" s="25">
        <v>326.98</v>
      </c>
      <c r="F78" s="26">
        <v>1972</v>
      </c>
      <c r="G78" s="21" t="s">
        <v>15</v>
      </c>
      <c r="H78" s="21" t="s">
        <v>150</v>
      </c>
      <c r="I78" s="27" t="s">
        <v>151</v>
      </c>
      <c r="J78" s="27" t="s">
        <v>22</v>
      </c>
      <c r="K78" s="27" t="s">
        <v>16</v>
      </c>
      <c r="L78" s="67"/>
      <c r="M78" s="67"/>
    </row>
    <row r="79" spans="1:13" s="83" customFormat="1" ht="13.5" thickBot="1">
      <c r="A79" s="29" t="s">
        <v>24</v>
      </c>
      <c r="B79" s="30" t="s">
        <v>152</v>
      </c>
      <c r="C79" s="31">
        <v>500000</v>
      </c>
      <c r="D79" s="33" t="s">
        <v>14</v>
      </c>
      <c r="E79" s="33">
        <v>319.22</v>
      </c>
      <c r="F79" s="57">
        <v>2000</v>
      </c>
      <c r="G79" s="29" t="s">
        <v>15</v>
      </c>
      <c r="H79" s="29" t="s">
        <v>16</v>
      </c>
      <c r="I79" s="58"/>
      <c r="J79" s="58"/>
      <c r="K79" s="58"/>
      <c r="L79" s="67"/>
      <c r="M79" s="67"/>
    </row>
    <row r="80" spans="1:13" s="83" customFormat="1" ht="12.75">
      <c r="A80" s="34" t="s">
        <v>27</v>
      </c>
      <c r="B80" s="35" t="s">
        <v>115</v>
      </c>
      <c r="C80" s="84">
        <f>3782+23908.93</f>
        <v>27690.93</v>
      </c>
      <c r="D80" s="37" t="s">
        <v>83</v>
      </c>
      <c r="E80" s="38"/>
      <c r="F80" s="39"/>
      <c r="G80" s="34"/>
      <c r="H80" s="34"/>
      <c r="I80" s="40"/>
      <c r="J80" s="40"/>
      <c r="K80" s="40"/>
      <c r="L80" s="67"/>
      <c r="M80" s="67"/>
    </row>
    <row r="81" spans="1:13" s="83" customFormat="1" ht="13.5" thickBot="1">
      <c r="A81" s="59" t="s">
        <v>32</v>
      </c>
      <c r="B81" s="86" t="s">
        <v>153</v>
      </c>
      <c r="C81" s="61">
        <f>45000</f>
        <v>45000</v>
      </c>
      <c r="D81" s="62" t="s">
        <v>83</v>
      </c>
      <c r="E81" s="63"/>
      <c r="F81" s="64"/>
      <c r="G81" s="59"/>
      <c r="H81" s="59"/>
      <c r="I81" s="65"/>
      <c r="J81" s="65"/>
      <c r="K81" s="65"/>
      <c r="L81" s="67"/>
      <c r="M81" s="67"/>
    </row>
    <row r="82" spans="1:17" s="83" customFormat="1" ht="14.25" thickBot="1" thickTop="1">
      <c r="A82" s="67"/>
      <c r="B82" s="67"/>
      <c r="C82" s="67"/>
      <c r="D82" s="67"/>
      <c r="E82" s="87"/>
      <c r="F82" s="67"/>
      <c r="G82" s="67"/>
      <c r="H82" s="67"/>
      <c r="I82" s="67"/>
      <c r="J82" s="88"/>
      <c r="K82" s="88"/>
      <c r="L82" s="67"/>
      <c r="M82" s="88"/>
      <c r="N82" s="88"/>
      <c r="O82" s="88"/>
      <c r="P82" s="67"/>
      <c r="Q82" s="67"/>
    </row>
    <row r="83" spans="1:13" s="83" customFormat="1" ht="14.25" thickBot="1" thickTop="1">
      <c r="A83" s="1" t="s">
        <v>38</v>
      </c>
      <c r="B83" s="2" t="s">
        <v>263</v>
      </c>
      <c r="C83" s="3"/>
      <c r="D83" s="4"/>
      <c r="E83" s="72"/>
      <c r="F83" s="6"/>
      <c r="G83" s="213" t="s">
        <v>1</v>
      </c>
      <c r="H83" s="213"/>
      <c r="I83" s="213"/>
      <c r="J83" s="213"/>
      <c r="K83" s="88"/>
      <c r="L83" s="67"/>
      <c r="M83" s="67"/>
    </row>
    <row r="84" spans="1:13" s="83" customFormat="1" ht="27" thickBot="1" thickTop="1">
      <c r="A84" s="8" t="s">
        <v>2</v>
      </c>
      <c r="B84" s="8" t="s">
        <v>3</v>
      </c>
      <c r="C84" s="9" t="s">
        <v>4</v>
      </c>
      <c r="D84" s="10" t="s">
        <v>5</v>
      </c>
      <c r="E84" s="11" t="s">
        <v>6</v>
      </c>
      <c r="F84" s="12" t="s">
        <v>7</v>
      </c>
      <c r="G84" s="8" t="s">
        <v>8</v>
      </c>
      <c r="H84" s="8" t="s">
        <v>9</v>
      </c>
      <c r="I84" s="13" t="s">
        <v>10</v>
      </c>
      <c r="J84" s="13" t="s">
        <v>11</v>
      </c>
      <c r="K84" s="13" t="s">
        <v>12</v>
      </c>
      <c r="L84" s="67"/>
      <c r="M84" s="67"/>
    </row>
    <row r="85" spans="1:13" s="83" customFormat="1" ht="39.75" thickBot="1" thickTop="1">
      <c r="A85" s="14" t="s">
        <v>0</v>
      </c>
      <c r="B85" s="15" t="s">
        <v>154</v>
      </c>
      <c r="C85" s="16">
        <v>2500000</v>
      </c>
      <c r="D85" s="17" t="s">
        <v>14</v>
      </c>
      <c r="E85" s="18">
        <v>3335.6</v>
      </c>
      <c r="F85" s="19">
        <v>1988</v>
      </c>
      <c r="G85" s="20" t="s">
        <v>155</v>
      </c>
      <c r="H85" s="20" t="s">
        <v>156</v>
      </c>
      <c r="I85" s="20" t="s">
        <v>157</v>
      </c>
      <c r="J85" s="20" t="s">
        <v>22</v>
      </c>
      <c r="K85" s="20" t="s">
        <v>16</v>
      </c>
      <c r="L85" s="67"/>
      <c r="M85" s="67"/>
    </row>
    <row r="86" spans="1:13" s="83" customFormat="1" ht="12.75">
      <c r="A86" s="34" t="s">
        <v>19</v>
      </c>
      <c r="B86" s="35" t="s">
        <v>115</v>
      </c>
      <c r="C86" s="84">
        <f>30877+124000+101641</f>
        <v>256518</v>
      </c>
      <c r="D86" s="37" t="s">
        <v>83</v>
      </c>
      <c r="E86" s="38"/>
      <c r="F86" s="39"/>
      <c r="G86" s="34"/>
      <c r="H86" s="34"/>
      <c r="I86" s="40"/>
      <c r="J86" s="40"/>
      <c r="K86" s="40"/>
      <c r="L86" s="67"/>
      <c r="M86" s="67"/>
    </row>
    <row r="87" spans="1:13" s="83" customFormat="1" ht="13.5" thickBot="1">
      <c r="A87" s="59" t="s">
        <v>24</v>
      </c>
      <c r="B87" s="86" t="s">
        <v>153</v>
      </c>
      <c r="C87" s="61">
        <f>1924.38+2774+2315.16+2242.2+2402+2700+1815+1802.89+2000+978+4691</f>
        <v>25644.63</v>
      </c>
      <c r="D87" s="62" t="s">
        <v>83</v>
      </c>
      <c r="E87" s="63"/>
      <c r="F87" s="64"/>
      <c r="G87" s="59"/>
      <c r="H87" s="59"/>
      <c r="I87" s="65"/>
      <c r="J87" s="65"/>
      <c r="K87" s="65"/>
      <c r="L87" s="67"/>
      <c r="M87" s="67"/>
    </row>
    <row r="88" spans="1:17" s="83" customFormat="1" ht="14.25" thickBot="1" thickTop="1">
      <c r="A88" s="94"/>
      <c r="B88" s="67"/>
      <c r="C88" s="67"/>
      <c r="D88" s="67"/>
      <c r="E88" s="87"/>
      <c r="F88" s="67"/>
      <c r="G88" s="67"/>
      <c r="H88" s="67"/>
      <c r="I88" s="67"/>
      <c r="J88" s="88"/>
      <c r="K88" s="88"/>
      <c r="L88" s="67"/>
      <c r="M88" s="88"/>
      <c r="N88" s="88"/>
      <c r="O88" s="88"/>
      <c r="P88" s="67"/>
      <c r="Q88" s="67"/>
    </row>
    <row r="89" spans="1:13" s="83" customFormat="1" ht="14.25" thickBot="1" thickTop="1">
      <c r="A89" s="1" t="s">
        <v>40</v>
      </c>
      <c r="B89" s="2" t="s">
        <v>264</v>
      </c>
      <c r="C89" s="3"/>
      <c r="D89" s="4"/>
      <c r="E89" s="72"/>
      <c r="F89" s="6"/>
      <c r="G89" s="213" t="s">
        <v>1</v>
      </c>
      <c r="H89" s="213"/>
      <c r="I89" s="213"/>
      <c r="J89" s="213"/>
      <c r="K89" s="88"/>
      <c r="L89" s="67"/>
      <c r="M89" s="67"/>
    </row>
    <row r="90" spans="1:13" s="83" customFormat="1" ht="27" thickBot="1" thickTop="1">
      <c r="A90" s="8" t="s">
        <v>2</v>
      </c>
      <c r="B90" s="8" t="s">
        <v>3</v>
      </c>
      <c r="C90" s="9" t="s">
        <v>4</v>
      </c>
      <c r="D90" s="10" t="s">
        <v>5</v>
      </c>
      <c r="E90" s="11" t="s">
        <v>6</v>
      </c>
      <c r="F90" s="12" t="s">
        <v>7</v>
      </c>
      <c r="G90" s="8" t="s">
        <v>8</v>
      </c>
      <c r="H90" s="8" t="s">
        <v>9</v>
      </c>
      <c r="I90" s="13" t="s">
        <v>10</v>
      </c>
      <c r="J90" s="13" t="s">
        <v>11</v>
      </c>
      <c r="K90" s="13" t="s">
        <v>12</v>
      </c>
      <c r="L90" s="67"/>
      <c r="M90" s="67"/>
    </row>
    <row r="91" spans="1:13" s="83" customFormat="1" ht="13.5" thickTop="1">
      <c r="A91" s="14" t="s">
        <v>0</v>
      </c>
      <c r="B91" s="105" t="s">
        <v>158</v>
      </c>
      <c r="C91" s="16">
        <v>2000000</v>
      </c>
      <c r="D91" s="18" t="s">
        <v>14</v>
      </c>
      <c r="E91" s="18">
        <v>1407.61</v>
      </c>
      <c r="F91" s="19">
        <v>1966</v>
      </c>
      <c r="G91" s="14" t="s">
        <v>15</v>
      </c>
      <c r="H91" s="14" t="s">
        <v>51</v>
      </c>
      <c r="I91" s="20" t="s">
        <v>51</v>
      </c>
      <c r="J91" s="20" t="s">
        <v>22</v>
      </c>
      <c r="K91" s="20" t="s">
        <v>159</v>
      </c>
      <c r="L91" s="67"/>
      <c r="M91" s="67"/>
    </row>
    <row r="92" spans="1:13" s="83" customFormat="1" ht="13.5" thickBot="1">
      <c r="A92" s="21" t="s">
        <v>19</v>
      </c>
      <c r="B92" s="41" t="s">
        <v>160</v>
      </c>
      <c r="C92" s="23">
        <v>500000</v>
      </c>
      <c r="D92" s="25" t="s">
        <v>14</v>
      </c>
      <c r="E92" s="25">
        <v>441</v>
      </c>
      <c r="F92" s="26">
        <v>1997</v>
      </c>
      <c r="G92" s="21" t="s">
        <v>161</v>
      </c>
      <c r="H92" s="21" t="s">
        <v>16</v>
      </c>
      <c r="I92" s="27" t="s">
        <v>162</v>
      </c>
      <c r="J92" s="27" t="s">
        <v>43</v>
      </c>
      <c r="K92" s="27" t="s">
        <v>16</v>
      </c>
      <c r="L92" s="67"/>
      <c r="M92" s="67"/>
    </row>
    <row r="93" spans="1:13" s="83" customFormat="1" ht="12.75">
      <c r="A93" s="34" t="s">
        <v>24</v>
      </c>
      <c r="B93" s="35" t="s">
        <v>115</v>
      </c>
      <c r="C93" s="84">
        <v>50000</v>
      </c>
      <c r="D93" s="37" t="s">
        <v>14</v>
      </c>
      <c r="E93" s="38"/>
      <c r="F93" s="39"/>
      <c r="G93" s="34"/>
      <c r="H93" s="34"/>
      <c r="I93" s="40"/>
      <c r="J93" s="40"/>
      <c r="K93" s="40"/>
      <c r="L93" s="67"/>
      <c r="M93" s="67"/>
    </row>
    <row r="94" spans="1:13" s="83" customFormat="1" ht="13.5" thickBot="1">
      <c r="A94" s="59" t="s">
        <v>27</v>
      </c>
      <c r="B94" s="86" t="s">
        <v>109</v>
      </c>
      <c r="C94" s="61">
        <v>53926.64</v>
      </c>
      <c r="D94" s="62" t="s">
        <v>83</v>
      </c>
      <c r="E94" s="63"/>
      <c r="F94" s="64"/>
      <c r="G94" s="59"/>
      <c r="H94" s="59"/>
      <c r="I94" s="65"/>
      <c r="J94" s="65"/>
      <c r="K94" s="65"/>
      <c r="L94" s="67"/>
      <c r="M94" s="67"/>
    </row>
    <row r="95" spans="1:11" ht="14.25" thickBot="1" thickTop="1">
      <c r="A95" s="67"/>
      <c r="C95" s="83"/>
      <c r="K95" s="73"/>
    </row>
    <row r="96" spans="1:13" s="83" customFormat="1" ht="14.25" thickBot="1" thickTop="1">
      <c r="A96" s="1" t="s">
        <v>44</v>
      </c>
      <c r="B96" s="2" t="s">
        <v>265</v>
      </c>
      <c r="C96" s="3"/>
      <c r="D96" s="4"/>
      <c r="E96" s="72"/>
      <c r="F96" s="6"/>
      <c r="G96" s="213" t="s">
        <v>1</v>
      </c>
      <c r="H96" s="213"/>
      <c r="I96" s="213"/>
      <c r="J96" s="213"/>
      <c r="K96" s="88"/>
      <c r="L96" s="67"/>
      <c r="M96" s="67"/>
    </row>
    <row r="97" spans="1:13" s="83" customFormat="1" ht="27" thickBot="1" thickTop="1">
      <c r="A97" s="8" t="s">
        <v>2</v>
      </c>
      <c r="B97" s="8" t="s">
        <v>3</v>
      </c>
      <c r="C97" s="9" t="s">
        <v>4</v>
      </c>
      <c r="D97" s="10" t="s">
        <v>5</v>
      </c>
      <c r="E97" s="11" t="s">
        <v>6</v>
      </c>
      <c r="F97" s="12" t="s">
        <v>7</v>
      </c>
      <c r="G97" s="8" t="s">
        <v>8</v>
      </c>
      <c r="H97" s="8" t="s">
        <v>9</v>
      </c>
      <c r="I97" s="13" t="s">
        <v>10</v>
      </c>
      <c r="J97" s="13" t="s">
        <v>11</v>
      </c>
      <c r="K97" s="13" t="s">
        <v>12</v>
      </c>
      <c r="L97" s="67"/>
      <c r="M97" s="67"/>
    </row>
    <row r="98" spans="1:13" s="83" customFormat="1" ht="51.75" thickTop="1">
      <c r="A98" s="14" t="s">
        <v>0</v>
      </c>
      <c r="B98" s="105" t="s">
        <v>163</v>
      </c>
      <c r="C98" s="16">
        <v>3000000</v>
      </c>
      <c r="D98" s="17" t="s">
        <v>14</v>
      </c>
      <c r="E98" s="18">
        <v>3275</v>
      </c>
      <c r="F98" s="19">
        <v>1987</v>
      </c>
      <c r="G98" s="14" t="s">
        <v>161</v>
      </c>
      <c r="H98" s="20" t="s">
        <v>164</v>
      </c>
      <c r="I98" s="20" t="s">
        <v>165</v>
      </c>
      <c r="J98" s="20" t="s">
        <v>22</v>
      </c>
      <c r="K98" s="20" t="s">
        <v>166</v>
      </c>
      <c r="L98" s="67"/>
      <c r="M98" s="67"/>
    </row>
    <row r="99" spans="1:13" s="83" customFormat="1" ht="13.5" thickBot="1">
      <c r="A99" s="59" t="s">
        <v>19</v>
      </c>
      <c r="B99" s="86" t="s">
        <v>115</v>
      </c>
      <c r="C99" s="61">
        <f>50000+201740.55+275135.39</f>
        <v>526875.94</v>
      </c>
      <c r="D99" s="62" t="s">
        <v>83</v>
      </c>
      <c r="E99" s="63"/>
      <c r="F99" s="64"/>
      <c r="G99" s="59"/>
      <c r="H99" s="59"/>
      <c r="I99" s="65"/>
      <c r="J99" s="65"/>
      <c r="K99" s="65"/>
      <c r="L99" s="67"/>
      <c r="M99" s="67"/>
    </row>
    <row r="100" spans="1:17" s="83" customFormat="1" ht="14.25" thickBot="1" thickTop="1">
      <c r="A100" s="67"/>
      <c r="B100" s="67"/>
      <c r="C100" s="67"/>
      <c r="D100" s="67"/>
      <c r="E100" s="87"/>
      <c r="F100" s="67"/>
      <c r="G100" s="67"/>
      <c r="H100" s="67"/>
      <c r="I100" s="67"/>
      <c r="J100" s="88"/>
      <c r="K100" s="88"/>
      <c r="L100" s="67"/>
      <c r="M100" s="88"/>
      <c r="N100" s="88"/>
      <c r="O100" s="88"/>
      <c r="P100" s="67"/>
      <c r="Q100" s="67"/>
    </row>
    <row r="101" spans="1:13" s="83" customFormat="1" ht="14.25" thickBot="1" thickTop="1">
      <c r="A101" s="1" t="s">
        <v>46</v>
      </c>
      <c r="B101" s="2" t="s">
        <v>266</v>
      </c>
      <c r="C101" s="3"/>
      <c r="D101" s="4"/>
      <c r="E101" s="72"/>
      <c r="F101" s="6"/>
      <c r="G101" s="213" t="s">
        <v>1</v>
      </c>
      <c r="H101" s="213"/>
      <c r="I101" s="213"/>
      <c r="J101" s="213"/>
      <c r="K101" s="88"/>
      <c r="L101" s="67"/>
      <c r="M101" s="67"/>
    </row>
    <row r="102" spans="1:13" s="83" customFormat="1" ht="27" thickBot="1" thickTop="1">
      <c r="A102" s="8" t="s">
        <v>2</v>
      </c>
      <c r="B102" s="8" t="s">
        <v>3</v>
      </c>
      <c r="C102" s="9" t="s">
        <v>4</v>
      </c>
      <c r="D102" s="10" t="s">
        <v>5</v>
      </c>
      <c r="E102" s="11" t="s">
        <v>6</v>
      </c>
      <c r="F102" s="12" t="s">
        <v>7</v>
      </c>
      <c r="G102" s="8" t="s">
        <v>8</v>
      </c>
      <c r="H102" s="8" t="s">
        <v>9</v>
      </c>
      <c r="I102" s="13" t="s">
        <v>10</v>
      </c>
      <c r="J102" s="13" t="s">
        <v>11</v>
      </c>
      <c r="K102" s="13" t="s">
        <v>12</v>
      </c>
      <c r="L102" s="67"/>
      <c r="M102" s="67"/>
    </row>
    <row r="103" spans="1:13" s="83" customFormat="1" ht="26.25" thickTop="1">
      <c r="A103" s="21" t="s">
        <v>0</v>
      </c>
      <c r="B103" s="41" t="s">
        <v>167</v>
      </c>
      <c r="C103" s="23">
        <v>220740</v>
      </c>
      <c r="D103" s="24" t="s">
        <v>14</v>
      </c>
      <c r="E103" s="25">
        <v>110.37</v>
      </c>
      <c r="F103" s="26">
        <v>1935</v>
      </c>
      <c r="G103" s="21" t="s">
        <v>168</v>
      </c>
      <c r="H103" s="21" t="s">
        <v>16</v>
      </c>
      <c r="I103" s="27" t="s">
        <v>16</v>
      </c>
      <c r="J103" s="27" t="s">
        <v>17</v>
      </c>
      <c r="K103" s="27" t="s">
        <v>169</v>
      </c>
      <c r="L103" s="67"/>
      <c r="M103" s="67"/>
    </row>
    <row r="104" spans="1:13" s="83" customFormat="1" ht="25.5">
      <c r="A104" s="21" t="s">
        <v>19</v>
      </c>
      <c r="B104" s="41" t="s">
        <v>170</v>
      </c>
      <c r="C104" s="23">
        <v>124540</v>
      </c>
      <c r="D104" s="24" t="s">
        <v>14</v>
      </c>
      <c r="E104" s="25">
        <v>62.27</v>
      </c>
      <c r="F104" s="26">
        <v>1928</v>
      </c>
      <c r="G104" s="21" t="s">
        <v>168</v>
      </c>
      <c r="H104" s="21" t="s">
        <v>16</v>
      </c>
      <c r="I104" s="27" t="s">
        <v>16</v>
      </c>
      <c r="J104" s="27" t="s">
        <v>17</v>
      </c>
      <c r="K104" s="27" t="s">
        <v>171</v>
      </c>
      <c r="L104" s="67"/>
      <c r="M104" s="67"/>
    </row>
    <row r="105" spans="1:13" s="83" customFormat="1" ht="51">
      <c r="A105" s="21" t="s">
        <v>24</v>
      </c>
      <c r="B105" s="41" t="s">
        <v>172</v>
      </c>
      <c r="C105" s="23">
        <v>180740</v>
      </c>
      <c r="D105" s="24" t="s">
        <v>14</v>
      </c>
      <c r="E105" s="25">
        <v>90.37</v>
      </c>
      <c r="F105" s="26">
        <v>1934</v>
      </c>
      <c r="G105" s="21" t="s">
        <v>168</v>
      </c>
      <c r="H105" s="21" t="s">
        <v>16</v>
      </c>
      <c r="I105" s="27" t="s">
        <v>16</v>
      </c>
      <c r="J105" s="27" t="s">
        <v>17</v>
      </c>
      <c r="K105" s="27" t="s">
        <v>173</v>
      </c>
      <c r="L105" s="67"/>
      <c r="M105" s="67"/>
    </row>
    <row r="106" spans="1:13" s="83" customFormat="1" ht="38.25">
      <c r="A106" s="21" t="s">
        <v>27</v>
      </c>
      <c r="B106" s="41" t="s">
        <v>174</v>
      </c>
      <c r="C106" s="23">
        <v>175120</v>
      </c>
      <c r="D106" s="24" t="s">
        <v>14</v>
      </c>
      <c r="E106" s="25">
        <v>87.56</v>
      </c>
      <c r="F106" s="26">
        <v>1935</v>
      </c>
      <c r="G106" s="21" t="s">
        <v>168</v>
      </c>
      <c r="H106" s="21" t="s">
        <v>16</v>
      </c>
      <c r="I106" s="27" t="s">
        <v>16</v>
      </c>
      <c r="J106" s="27" t="s">
        <v>17</v>
      </c>
      <c r="K106" s="27" t="s">
        <v>175</v>
      </c>
      <c r="L106" s="67"/>
      <c r="M106" s="67"/>
    </row>
    <row r="107" spans="1:13" s="83" customFormat="1" ht="25.5">
      <c r="A107" s="21" t="s">
        <v>32</v>
      </c>
      <c r="B107" s="41" t="s">
        <v>176</v>
      </c>
      <c r="C107" s="23">
        <v>108000</v>
      </c>
      <c r="D107" s="24" t="s">
        <v>14</v>
      </c>
      <c r="E107" s="25">
        <v>54</v>
      </c>
      <c r="F107" s="26">
        <v>1924</v>
      </c>
      <c r="G107" s="21" t="s">
        <v>177</v>
      </c>
      <c r="H107" s="21" t="s">
        <v>16</v>
      </c>
      <c r="I107" s="27" t="s">
        <v>16</v>
      </c>
      <c r="J107" s="27" t="s">
        <v>22</v>
      </c>
      <c r="K107" s="27" t="s">
        <v>178</v>
      </c>
      <c r="L107" s="67"/>
      <c r="M107" s="67"/>
    </row>
    <row r="108" spans="1:13" s="83" customFormat="1" ht="12.75">
      <c r="A108" s="21" t="s">
        <v>34</v>
      </c>
      <c r="B108" s="41" t="s">
        <v>179</v>
      </c>
      <c r="C108" s="23">
        <v>83720</v>
      </c>
      <c r="D108" s="24" t="s">
        <v>14</v>
      </c>
      <c r="E108" s="25">
        <v>41.86</v>
      </c>
      <c r="F108" s="26">
        <v>1924</v>
      </c>
      <c r="G108" s="21" t="s">
        <v>177</v>
      </c>
      <c r="H108" s="21" t="s">
        <v>16</v>
      </c>
      <c r="I108" s="27" t="s">
        <v>16</v>
      </c>
      <c r="J108" s="27" t="s">
        <v>22</v>
      </c>
      <c r="K108" s="27" t="s">
        <v>180</v>
      </c>
      <c r="L108" s="67"/>
      <c r="M108" s="67"/>
    </row>
    <row r="109" spans="1:13" s="83" customFormat="1" ht="38.25">
      <c r="A109" s="21" t="s">
        <v>38</v>
      </c>
      <c r="B109" s="41" t="s">
        <v>181</v>
      </c>
      <c r="C109" s="23">
        <v>117400</v>
      </c>
      <c r="D109" s="24" t="s">
        <v>14</v>
      </c>
      <c r="E109" s="25">
        <v>58.7</v>
      </c>
      <c r="F109" s="26">
        <v>1924</v>
      </c>
      <c r="G109" s="21" t="s">
        <v>177</v>
      </c>
      <c r="H109" s="21" t="s">
        <v>16</v>
      </c>
      <c r="I109" s="27" t="s">
        <v>16</v>
      </c>
      <c r="J109" s="27" t="s">
        <v>22</v>
      </c>
      <c r="K109" s="27" t="s">
        <v>182</v>
      </c>
      <c r="L109" s="67"/>
      <c r="M109" s="67"/>
    </row>
    <row r="110" spans="1:13" s="83" customFormat="1" ht="38.25">
      <c r="A110" s="21" t="s">
        <v>40</v>
      </c>
      <c r="B110" s="41" t="s">
        <v>183</v>
      </c>
      <c r="C110" s="23">
        <v>107880</v>
      </c>
      <c r="D110" s="24" t="s">
        <v>14</v>
      </c>
      <c r="E110" s="25">
        <v>53.94</v>
      </c>
      <c r="F110" s="26">
        <v>1924</v>
      </c>
      <c r="G110" s="21" t="s">
        <v>177</v>
      </c>
      <c r="H110" s="21" t="s">
        <v>16</v>
      </c>
      <c r="I110" s="27" t="s">
        <v>16</v>
      </c>
      <c r="J110" s="27" t="s">
        <v>22</v>
      </c>
      <c r="K110" s="27" t="s">
        <v>184</v>
      </c>
      <c r="L110" s="67"/>
      <c r="M110" s="67"/>
    </row>
    <row r="111" spans="1:13" s="109" customFormat="1" ht="38.25">
      <c r="A111" s="21" t="s">
        <v>44</v>
      </c>
      <c r="B111" s="41" t="s">
        <v>185</v>
      </c>
      <c r="C111" s="23">
        <v>163600</v>
      </c>
      <c r="D111" s="24" t="s">
        <v>14</v>
      </c>
      <c r="E111" s="25">
        <v>81.8</v>
      </c>
      <c r="F111" s="108">
        <v>1920</v>
      </c>
      <c r="G111" s="21" t="s">
        <v>168</v>
      </c>
      <c r="H111" s="21" t="s">
        <v>16</v>
      </c>
      <c r="I111" s="27" t="s">
        <v>16</v>
      </c>
      <c r="J111" s="21" t="s">
        <v>186</v>
      </c>
      <c r="K111" s="27" t="s">
        <v>187</v>
      </c>
      <c r="L111" s="67"/>
      <c r="M111" s="67"/>
    </row>
    <row r="112" spans="1:13" s="109" customFormat="1" ht="51">
      <c r="A112" s="21" t="s">
        <v>46</v>
      </c>
      <c r="B112" s="41" t="s">
        <v>188</v>
      </c>
      <c r="C112" s="23">
        <v>526100</v>
      </c>
      <c r="D112" s="24" t="s">
        <v>14</v>
      </c>
      <c r="E112" s="25">
        <v>263.05</v>
      </c>
      <c r="F112" s="108">
        <v>1920</v>
      </c>
      <c r="G112" s="21" t="s">
        <v>168</v>
      </c>
      <c r="H112" s="21" t="s">
        <v>16</v>
      </c>
      <c r="I112" s="27" t="s">
        <v>16</v>
      </c>
      <c r="J112" s="29" t="s">
        <v>17</v>
      </c>
      <c r="K112" s="27" t="s">
        <v>189</v>
      </c>
      <c r="L112" s="67"/>
      <c r="M112" s="67"/>
    </row>
    <row r="113" spans="1:13" s="109" customFormat="1" ht="38.25">
      <c r="A113" s="21" t="s">
        <v>48</v>
      </c>
      <c r="B113" s="41" t="s">
        <v>190</v>
      </c>
      <c r="C113" s="23">
        <v>193440</v>
      </c>
      <c r="D113" s="24" t="s">
        <v>14</v>
      </c>
      <c r="E113" s="25">
        <v>96.72</v>
      </c>
      <c r="F113" s="108">
        <v>1910</v>
      </c>
      <c r="G113" s="21" t="s">
        <v>168</v>
      </c>
      <c r="H113" s="21" t="s">
        <v>16</v>
      </c>
      <c r="I113" s="27" t="s">
        <v>16</v>
      </c>
      <c r="J113" s="21" t="s">
        <v>186</v>
      </c>
      <c r="K113" s="58" t="s">
        <v>191</v>
      </c>
      <c r="L113" s="67"/>
      <c r="M113" s="67"/>
    </row>
    <row r="114" spans="1:13" s="109" customFormat="1" ht="25.5">
      <c r="A114" s="21" t="s">
        <v>52</v>
      </c>
      <c r="B114" s="41" t="s">
        <v>192</v>
      </c>
      <c r="C114" s="23">
        <v>130340</v>
      </c>
      <c r="D114" s="24" t="s">
        <v>14</v>
      </c>
      <c r="E114" s="25">
        <v>65.17</v>
      </c>
      <c r="F114" s="108">
        <v>1912</v>
      </c>
      <c r="G114" s="21" t="s">
        <v>168</v>
      </c>
      <c r="H114" s="21" t="s">
        <v>16</v>
      </c>
      <c r="I114" s="27" t="s">
        <v>16</v>
      </c>
      <c r="J114" s="29" t="s">
        <v>17</v>
      </c>
      <c r="K114" s="58" t="s">
        <v>193</v>
      </c>
      <c r="L114" s="67"/>
      <c r="M114" s="67"/>
    </row>
    <row r="115" spans="1:13" s="83" customFormat="1" ht="38.25">
      <c r="A115" s="21" t="s">
        <v>54</v>
      </c>
      <c r="B115" s="41" t="s">
        <v>194</v>
      </c>
      <c r="C115" s="23">
        <v>331360</v>
      </c>
      <c r="D115" s="24" t="s">
        <v>14</v>
      </c>
      <c r="E115" s="25">
        <v>165.68</v>
      </c>
      <c r="F115" s="26">
        <v>1967</v>
      </c>
      <c r="G115" s="21" t="s">
        <v>168</v>
      </c>
      <c r="H115" s="21" t="s">
        <v>16</v>
      </c>
      <c r="I115" s="27" t="s">
        <v>16</v>
      </c>
      <c r="J115" s="27" t="s">
        <v>195</v>
      </c>
      <c r="K115" s="27" t="s">
        <v>196</v>
      </c>
      <c r="L115" s="67"/>
      <c r="M115" s="67"/>
    </row>
    <row r="116" spans="1:13" s="83" customFormat="1" ht="38.25">
      <c r="A116" s="21" t="s">
        <v>58</v>
      </c>
      <c r="B116" s="41" t="s">
        <v>197</v>
      </c>
      <c r="C116" s="23">
        <v>283800</v>
      </c>
      <c r="D116" s="24" t="s">
        <v>14</v>
      </c>
      <c r="E116" s="25">
        <v>141.9</v>
      </c>
      <c r="F116" s="26">
        <v>1989</v>
      </c>
      <c r="G116" s="21" t="s">
        <v>168</v>
      </c>
      <c r="H116" s="21" t="s">
        <v>16</v>
      </c>
      <c r="I116" s="27" t="s">
        <v>16</v>
      </c>
      <c r="J116" s="27" t="s">
        <v>195</v>
      </c>
      <c r="K116" s="27" t="s">
        <v>198</v>
      </c>
      <c r="L116" s="67"/>
      <c r="M116" s="67"/>
    </row>
    <row r="117" spans="1:13" s="83" customFormat="1" ht="25.5">
      <c r="A117" s="21" t="s">
        <v>62</v>
      </c>
      <c r="B117" s="41" t="s">
        <v>199</v>
      </c>
      <c r="C117" s="23">
        <v>300880</v>
      </c>
      <c r="D117" s="24" t="s">
        <v>14</v>
      </c>
      <c r="E117" s="25">
        <v>150.44</v>
      </c>
      <c r="F117" s="26">
        <v>1928</v>
      </c>
      <c r="G117" s="21" t="s">
        <v>168</v>
      </c>
      <c r="H117" s="21" t="s">
        <v>16</v>
      </c>
      <c r="I117" s="27" t="s">
        <v>16</v>
      </c>
      <c r="J117" s="58" t="s">
        <v>17</v>
      </c>
      <c r="K117" s="58" t="s">
        <v>200</v>
      </c>
      <c r="L117" s="67"/>
      <c r="M117" s="67"/>
    </row>
    <row r="118" spans="1:13" s="83" customFormat="1" ht="12.75">
      <c r="A118" s="21" t="s">
        <v>65</v>
      </c>
      <c r="B118" s="41" t="s">
        <v>201</v>
      </c>
      <c r="C118" s="23">
        <v>138560</v>
      </c>
      <c r="D118" s="24" t="s">
        <v>14</v>
      </c>
      <c r="E118" s="25">
        <v>69.28</v>
      </c>
      <c r="F118" s="26">
        <v>1928</v>
      </c>
      <c r="G118" s="21" t="s">
        <v>168</v>
      </c>
      <c r="H118" s="21" t="s">
        <v>16</v>
      </c>
      <c r="I118" s="27" t="s">
        <v>16</v>
      </c>
      <c r="J118" s="58" t="s">
        <v>17</v>
      </c>
      <c r="K118" s="58" t="s">
        <v>202</v>
      </c>
      <c r="L118" s="67"/>
      <c r="M118" s="67"/>
    </row>
    <row r="119" spans="1:13" s="83" customFormat="1" ht="38.25">
      <c r="A119" s="21" t="s">
        <v>67</v>
      </c>
      <c r="B119" s="41" t="s">
        <v>203</v>
      </c>
      <c r="C119" s="23">
        <v>169000</v>
      </c>
      <c r="D119" s="24" t="s">
        <v>14</v>
      </c>
      <c r="E119" s="25">
        <v>84.5</v>
      </c>
      <c r="F119" s="26">
        <v>1980</v>
      </c>
      <c r="G119" s="21" t="s">
        <v>168</v>
      </c>
      <c r="H119" s="21" t="s">
        <v>16</v>
      </c>
      <c r="I119" s="27" t="s">
        <v>16</v>
      </c>
      <c r="J119" s="27" t="s">
        <v>195</v>
      </c>
      <c r="K119" s="27" t="s">
        <v>204</v>
      </c>
      <c r="L119" s="67"/>
      <c r="M119" s="67"/>
    </row>
    <row r="120" spans="1:13" s="83" customFormat="1" ht="38.25">
      <c r="A120" s="21" t="s">
        <v>69</v>
      </c>
      <c r="B120" s="41" t="s">
        <v>205</v>
      </c>
      <c r="C120" s="23">
        <v>169000</v>
      </c>
      <c r="D120" s="24" t="s">
        <v>14</v>
      </c>
      <c r="E120" s="25">
        <v>84.5</v>
      </c>
      <c r="F120" s="26">
        <v>1980</v>
      </c>
      <c r="G120" s="21" t="s">
        <v>168</v>
      </c>
      <c r="H120" s="21" t="s">
        <v>16</v>
      </c>
      <c r="I120" s="27" t="s">
        <v>16</v>
      </c>
      <c r="J120" s="27" t="s">
        <v>195</v>
      </c>
      <c r="K120" s="27" t="s">
        <v>206</v>
      </c>
      <c r="L120" s="67"/>
      <c r="M120" s="67"/>
    </row>
    <row r="121" spans="1:13" s="83" customFormat="1" ht="38.25">
      <c r="A121" s="21" t="s">
        <v>71</v>
      </c>
      <c r="B121" s="41" t="s">
        <v>207</v>
      </c>
      <c r="C121" s="23">
        <v>169000</v>
      </c>
      <c r="D121" s="24" t="s">
        <v>14</v>
      </c>
      <c r="E121" s="25">
        <v>84.5</v>
      </c>
      <c r="F121" s="26">
        <v>1980</v>
      </c>
      <c r="G121" s="21" t="s">
        <v>168</v>
      </c>
      <c r="H121" s="21" t="s">
        <v>16</v>
      </c>
      <c r="I121" s="27" t="s">
        <v>16</v>
      </c>
      <c r="J121" s="27" t="s">
        <v>195</v>
      </c>
      <c r="K121" s="27" t="s">
        <v>204</v>
      </c>
      <c r="L121" s="67"/>
      <c r="M121" s="67"/>
    </row>
    <row r="122" spans="1:13" s="83" customFormat="1" ht="38.25">
      <c r="A122" s="21" t="s">
        <v>73</v>
      </c>
      <c r="B122" s="41" t="s">
        <v>208</v>
      </c>
      <c r="C122" s="23">
        <v>169000</v>
      </c>
      <c r="D122" s="24" t="s">
        <v>14</v>
      </c>
      <c r="E122" s="25">
        <v>84.5</v>
      </c>
      <c r="F122" s="26">
        <v>1980</v>
      </c>
      <c r="G122" s="21" t="s">
        <v>168</v>
      </c>
      <c r="H122" s="21" t="s">
        <v>16</v>
      </c>
      <c r="I122" s="27" t="s">
        <v>16</v>
      </c>
      <c r="J122" s="27" t="s">
        <v>195</v>
      </c>
      <c r="K122" s="27" t="s">
        <v>204</v>
      </c>
      <c r="L122" s="67"/>
      <c r="M122" s="67"/>
    </row>
    <row r="123" spans="1:13" s="83" customFormat="1" ht="25.5">
      <c r="A123" s="21" t="s">
        <v>75</v>
      </c>
      <c r="B123" s="41" t="s">
        <v>209</v>
      </c>
      <c r="C123" s="23">
        <v>100000</v>
      </c>
      <c r="D123" s="24" t="s">
        <v>14</v>
      </c>
      <c r="E123" s="25">
        <v>204.54</v>
      </c>
      <c r="F123" s="26">
        <v>1900</v>
      </c>
      <c r="G123" s="21" t="s">
        <v>168</v>
      </c>
      <c r="H123" s="21" t="s">
        <v>16</v>
      </c>
      <c r="I123" s="27" t="s">
        <v>16</v>
      </c>
      <c r="J123" s="27" t="s">
        <v>17</v>
      </c>
      <c r="K123" s="27" t="s">
        <v>210</v>
      </c>
      <c r="L123" s="67"/>
      <c r="M123" s="67"/>
    </row>
    <row r="124" spans="1:13" s="83" customFormat="1" ht="38.25">
      <c r="A124" s="21" t="s">
        <v>77</v>
      </c>
      <c r="B124" s="41" t="s">
        <v>211</v>
      </c>
      <c r="C124" s="23">
        <v>100000</v>
      </c>
      <c r="D124" s="24" t="s">
        <v>14</v>
      </c>
      <c r="E124" s="25">
        <v>220</v>
      </c>
      <c r="F124" s="26">
        <v>1900</v>
      </c>
      <c r="G124" s="21" t="s">
        <v>168</v>
      </c>
      <c r="H124" s="21" t="s">
        <v>16</v>
      </c>
      <c r="I124" s="27" t="s">
        <v>16</v>
      </c>
      <c r="J124" s="27" t="s">
        <v>17</v>
      </c>
      <c r="K124" s="27" t="s">
        <v>212</v>
      </c>
      <c r="L124" s="67"/>
      <c r="M124" s="67"/>
    </row>
    <row r="125" spans="1:13" s="83" customFormat="1" ht="25.5">
      <c r="A125" s="21" t="s">
        <v>79</v>
      </c>
      <c r="B125" s="41" t="s">
        <v>213</v>
      </c>
      <c r="C125" s="23">
        <v>182600</v>
      </c>
      <c r="D125" s="24" t="s">
        <v>14</v>
      </c>
      <c r="E125" s="25">
        <v>91.3</v>
      </c>
      <c r="F125" s="26">
        <v>1988</v>
      </c>
      <c r="G125" s="21" t="s">
        <v>168</v>
      </c>
      <c r="H125" s="21" t="s">
        <v>16</v>
      </c>
      <c r="I125" s="27" t="s">
        <v>16</v>
      </c>
      <c r="J125" s="27" t="s">
        <v>195</v>
      </c>
      <c r="K125" s="27" t="s">
        <v>214</v>
      </c>
      <c r="L125" s="67"/>
      <c r="M125" s="67"/>
    </row>
    <row r="126" spans="1:13" s="83" customFormat="1" ht="12.75">
      <c r="A126" s="21" t="s">
        <v>81</v>
      </c>
      <c r="B126" s="110" t="s">
        <v>215</v>
      </c>
      <c r="C126" s="31">
        <v>164660</v>
      </c>
      <c r="D126" s="32" t="s">
        <v>14</v>
      </c>
      <c r="E126" s="33">
        <v>82.33</v>
      </c>
      <c r="F126" s="57">
        <v>1928</v>
      </c>
      <c r="G126" s="21" t="s">
        <v>168</v>
      </c>
      <c r="H126" s="21" t="s">
        <v>16</v>
      </c>
      <c r="I126" s="27" t="s">
        <v>16</v>
      </c>
      <c r="J126" s="58" t="s">
        <v>17</v>
      </c>
      <c r="K126" s="58" t="s">
        <v>16</v>
      </c>
      <c r="L126" s="67"/>
      <c r="M126" s="67"/>
    </row>
    <row r="127" spans="1:13" s="83" customFormat="1" ht="64.5" thickBot="1">
      <c r="A127" s="42" t="s">
        <v>84</v>
      </c>
      <c r="B127" s="43" t="s">
        <v>216</v>
      </c>
      <c r="C127" s="44">
        <v>889200</v>
      </c>
      <c r="D127" s="45" t="s">
        <v>14</v>
      </c>
      <c r="E127" s="46">
        <v>444.6</v>
      </c>
      <c r="F127" s="47">
        <v>1970</v>
      </c>
      <c r="G127" s="42" t="s">
        <v>168</v>
      </c>
      <c r="H127" s="42" t="s">
        <v>16</v>
      </c>
      <c r="I127" s="48" t="s">
        <v>16</v>
      </c>
      <c r="J127" s="48" t="s">
        <v>195</v>
      </c>
      <c r="K127" s="48" t="s">
        <v>217</v>
      </c>
      <c r="L127" s="67"/>
      <c r="M127" s="67"/>
    </row>
    <row r="128" spans="1:13" s="83" customFormat="1" ht="12.75">
      <c r="A128" s="34" t="s">
        <v>86</v>
      </c>
      <c r="B128" s="35" t="s">
        <v>218</v>
      </c>
      <c r="C128" s="84">
        <v>5898.76</v>
      </c>
      <c r="D128" s="37" t="s">
        <v>83</v>
      </c>
      <c r="E128" s="38"/>
      <c r="F128" s="39">
        <v>1935</v>
      </c>
      <c r="G128" s="34" t="s">
        <v>168</v>
      </c>
      <c r="H128" s="34" t="s">
        <v>16</v>
      </c>
      <c r="I128" s="40" t="s">
        <v>16</v>
      </c>
      <c r="J128" s="40" t="s">
        <v>17</v>
      </c>
      <c r="K128" s="40" t="s">
        <v>16</v>
      </c>
      <c r="L128" s="67"/>
      <c r="M128" s="67"/>
    </row>
    <row r="129" spans="1:13" s="83" customFormat="1" ht="12.75">
      <c r="A129" s="21" t="s">
        <v>88</v>
      </c>
      <c r="B129" s="41" t="s">
        <v>219</v>
      </c>
      <c r="C129" s="23">
        <v>2136.43</v>
      </c>
      <c r="D129" s="24" t="s">
        <v>83</v>
      </c>
      <c r="E129" s="25"/>
      <c r="F129" s="26">
        <v>1928</v>
      </c>
      <c r="G129" s="21" t="s">
        <v>168</v>
      </c>
      <c r="H129" s="21" t="s">
        <v>16</v>
      </c>
      <c r="I129" s="27" t="s">
        <v>16</v>
      </c>
      <c r="J129" s="27" t="s">
        <v>17</v>
      </c>
      <c r="K129" s="27" t="s">
        <v>16</v>
      </c>
      <c r="L129" s="67"/>
      <c r="M129" s="67"/>
    </row>
    <row r="130" spans="1:13" s="83" customFormat="1" ht="12.75">
      <c r="A130" s="21" t="s">
        <v>90</v>
      </c>
      <c r="B130" s="41" t="s">
        <v>220</v>
      </c>
      <c r="C130" s="23">
        <v>23605.66</v>
      </c>
      <c r="D130" s="24" t="s">
        <v>83</v>
      </c>
      <c r="E130" s="25"/>
      <c r="F130" s="26">
        <v>1934</v>
      </c>
      <c r="G130" s="21" t="s">
        <v>168</v>
      </c>
      <c r="H130" s="21" t="s">
        <v>16</v>
      </c>
      <c r="I130" s="27" t="s">
        <v>16</v>
      </c>
      <c r="J130" s="27" t="s">
        <v>17</v>
      </c>
      <c r="K130" s="27" t="s">
        <v>16</v>
      </c>
      <c r="L130" s="67"/>
      <c r="M130" s="67"/>
    </row>
    <row r="131" spans="1:13" s="83" customFormat="1" ht="12.75">
      <c r="A131" s="21" t="s">
        <v>92</v>
      </c>
      <c r="B131" s="41" t="s">
        <v>221</v>
      </c>
      <c r="C131" s="23">
        <v>5911.12</v>
      </c>
      <c r="D131" s="24" t="s">
        <v>83</v>
      </c>
      <c r="E131" s="25"/>
      <c r="F131" s="26">
        <v>1935</v>
      </c>
      <c r="G131" s="21" t="s">
        <v>16</v>
      </c>
      <c r="H131" s="21" t="s">
        <v>16</v>
      </c>
      <c r="I131" s="27" t="s">
        <v>16</v>
      </c>
      <c r="J131" s="27" t="s">
        <v>16</v>
      </c>
      <c r="K131" s="27" t="s">
        <v>16</v>
      </c>
      <c r="L131" s="67"/>
      <c r="M131" s="67"/>
    </row>
    <row r="132" spans="1:13" s="83" customFormat="1" ht="12.75">
      <c r="A132" s="21" t="s">
        <v>94</v>
      </c>
      <c r="B132" s="41" t="s">
        <v>222</v>
      </c>
      <c r="C132" s="23">
        <v>3681.11</v>
      </c>
      <c r="D132" s="24" t="s">
        <v>83</v>
      </c>
      <c r="E132" s="25"/>
      <c r="F132" s="26">
        <v>1924</v>
      </c>
      <c r="G132" s="21" t="s">
        <v>16</v>
      </c>
      <c r="H132" s="21" t="s">
        <v>16</v>
      </c>
      <c r="I132" s="27" t="s">
        <v>16</v>
      </c>
      <c r="J132" s="27" t="s">
        <v>16</v>
      </c>
      <c r="K132" s="27" t="s">
        <v>16</v>
      </c>
      <c r="L132" s="67"/>
      <c r="M132" s="67"/>
    </row>
    <row r="133" spans="1:13" s="83" customFormat="1" ht="12.75">
      <c r="A133" s="21" t="s">
        <v>96</v>
      </c>
      <c r="B133" s="41" t="s">
        <v>223</v>
      </c>
      <c r="C133" s="23">
        <v>7014.84</v>
      </c>
      <c r="D133" s="24" t="s">
        <v>83</v>
      </c>
      <c r="E133" s="25"/>
      <c r="F133" s="26">
        <v>1924</v>
      </c>
      <c r="G133" s="21" t="s">
        <v>16</v>
      </c>
      <c r="H133" s="21" t="s">
        <v>16</v>
      </c>
      <c r="I133" s="27" t="s">
        <v>16</v>
      </c>
      <c r="J133" s="27" t="s">
        <v>16</v>
      </c>
      <c r="K133" s="27" t="s">
        <v>16</v>
      </c>
      <c r="L133" s="67"/>
      <c r="M133" s="67"/>
    </row>
    <row r="134" spans="1:13" s="83" customFormat="1" ht="12.75">
      <c r="A134" s="21" t="s">
        <v>98</v>
      </c>
      <c r="B134" s="41" t="s">
        <v>224</v>
      </c>
      <c r="C134" s="23">
        <v>3822.49</v>
      </c>
      <c r="D134" s="24" t="s">
        <v>83</v>
      </c>
      <c r="E134" s="25"/>
      <c r="F134" s="26" t="s">
        <v>16</v>
      </c>
      <c r="G134" s="21" t="s">
        <v>16</v>
      </c>
      <c r="H134" s="21" t="s">
        <v>16</v>
      </c>
      <c r="I134" s="27" t="s">
        <v>16</v>
      </c>
      <c r="J134" s="27" t="s">
        <v>16</v>
      </c>
      <c r="K134" s="27" t="s">
        <v>16</v>
      </c>
      <c r="L134" s="67"/>
      <c r="M134" s="67"/>
    </row>
    <row r="135" spans="1:13" s="83" customFormat="1" ht="12.75">
      <c r="A135" s="21" t="s">
        <v>100</v>
      </c>
      <c r="B135" s="41" t="s">
        <v>225</v>
      </c>
      <c r="C135" s="23">
        <v>11244.96</v>
      </c>
      <c r="D135" s="24" t="s">
        <v>83</v>
      </c>
      <c r="E135" s="25"/>
      <c r="F135" s="26" t="s">
        <v>16</v>
      </c>
      <c r="G135" s="21" t="s">
        <v>16</v>
      </c>
      <c r="H135" s="21" t="s">
        <v>16</v>
      </c>
      <c r="I135" s="27" t="s">
        <v>16</v>
      </c>
      <c r="J135" s="27" t="s">
        <v>16</v>
      </c>
      <c r="K135" s="27" t="s">
        <v>16</v>
      </c>
      <c r="L135" s="67"/>
      <c r="M135" s="67"/>
    </row>
    <row r="136" spans="1:13" s="83" customFormat="1" ht="12.75">
      <c r="A136" s="21" t="s">
        <v>102</v>
      </c>
      <c r="B136" s="41" t="s">
        <v>226</v>
      </c>
      <c r="C136" s="23">
        <v>3222.86</v>
      </c>
      <c r="D136" s="24" t="s">
        <v>83</v>
      </c>
      <c r="E136" s="25"/>
      <c r="F136" s="26" t="s">
        <v>16</v>
      </c>
      <c r="G136" s="21" t="s">
        <v>16</v>
      </c>
      <c r="H136" s="21" t="s">
        <v>16</v>
      </c>
      <c r="I136" s="27" t="s">
        <v>16</v>
      </c>
      <c r="J136" s="27" t="s">
        <v>16</v>
      </c>
      <c r="K136" s="27" t="s">
        <v>16</v>
      </c>
      <c r="L136" s="67"/>
      <c r="M136" s="67"/>
    </row>
    <row r="137" spans="1:13" s="83" customFormat="1" ht="12.75">
      <c r="A137" s="21" t="s">
        <v>104</v>
      </c>
      <c r="B137" s="41" t="s">
        <v>227</v>
      </c>
      <c r="C137" s="23">
        <v>933.89</v>
      </c>
      <c r="D137" s="24" t="s">
        <v>83</v>
      </c>
      <c r="E137" s="25"/>
      <c r="F137" s="26" t="s">
        <v>16</v>
      </c>
      <c r="G137" s="21" t="s">
        <v>16</v>
      </c>
      <c r="H137" s="21" t="s">
        <v>16</v>
      </c>
      <c r="I137" s="27" t="s">
        <v>16</v>
      </c>
      <c r="J137" s="27" t="s">
        <v>16</v>
      </c>
      <c r="K137" s="27" t="s">
        <v>16</v>
      </c>
      <c r="L137" s="67"/>
      <c r="M137" s="67"/>
    </row>
    <row r="138" spans="1:13" s="83" customFormat="1" ht="12.75">
      <c r="A138" s="21" t="s">
        <v>106</v>
      </c>
      <c r="B138" s="41" t="s">
        <v>228</v>
      </c>
      <c r="C138" s="23">
        <v>2594.23</v>
      </c>
      <c r="D138" s="24" t="s">
        <v>83</v>
      </c>
      <c r="E138" s="25"/>
      <c r="F138" s="26" t="s">
        <v>16</v>
      </c>
      <c r="G138" s="21" t="s">
        <v>16</v>
      </c>
      <c r="H138" s="21" t="s">
        <v>16</v>
      </c>
      <c r="I138" s="27" t="s">
        <v>16</v>
      </c>
      <c r="J138" s="27" t="s">
        <v>16</v>
      </c>
      <c r="K138" s="27" t="s">
        <v>16</v>
      </c>
      <c r="L138" s="67"/>
      <c r="M138" s="67"/>
    </row>
    <row r="139" spans="1:13" s="83" customFormat="1" ht="12.75">
      <c r="A139" s="21" t="s">
        <v>108</v>
      </c>
      <c r="B139" s="41" t="s">
        <v>229</v>
      </c>
      <c r="C139" s="23">
        <v>4520.34</v>
      </c>
      <c r="D139" s="24" t="s">
        <v>83</v>
      </c>
      <c r="E139" s="25"/>
      <c r="F139" s="26" t="s">
        <v>16</v>
      </c>
      <c r="G139" s="21" t="s">
        <v>16</v>
      </c>
      <c r="H139" s="21" t="s">
        <v>16</v>
      </c>
      <c r="I139" s="27" t="s">
        <v>16</v>
      </c>
      <c r="J139" s="27" t="s">
        <v>16</v>
      </c>
      <c r="K139" s="27" t="s">
        <v>16</v>
      </c>
      <c r="L139" s="67"/>
      <c r="M139" s="67"/>
    </row>
    <row r="140" spans="1:13" s="83" customFormat="1" ht="12.75">
      <c r="A140" s="21" t="s">
        <v>110</v>
      </c>
      <c r="B140" s="41" t="s">
        <v>230</v>
      </c>
      <c r="C140" s="23">
        <v>4520.34</v>
      </c>
      <c r="D140" s="24" t="s">
        <v>83</v>
      </c>
      <c r="E140" s="25"/>
      <c r="F140" s="26" t="s">
        <v>16</v>
      </c>
      <c r="G140" s="21" t="s">
        <v>16</v>
      </c>
      <c r="H140" s="21" t="s">
        <v>16</v>
      </c>
      <c r="I140" s="27" t="s">
        <v>16</v>
      </c>
      <c r="J140" s="27" t="s">
        <v>16</v>
      </c>
      <c r="K140" s="27" t="s">
        <v>16</v>
      </c>
      <c r="L140" s="67"/>
      <c r="M140" s="67"/>
    </row>
    <row r="141" spans="1:13" s="83" customFormat="1" ht="12.75">
      <c r="A141" s="21" t="s">
        <v>112</v>
      </c>
      <c r="B141" s="41" t="s">
        <v>231</v>
      </c>
      <c r="C141" s="23">
        <v>5034.26</v>
      </c>
      <c r="D141" s="24" t="s">
        <v>83</v>
      </c>
      <c r="E141" s="25"/>
      <c r="F141" s="26" t="s">
        <v>16</v>
      </c>
      <c r="G141" s="21" t="s">
        <v>16</v>
      </c>
      <c r="H141" s="21" t="s">
        <v>16</v>
      </c>
      <c r="I141" s="27" t="s">
        <v>16</v>
      </c>
      <c r="J141" s="27" t="s">
        <v>16</v>
      </c>
      <c r="K141" s="27" t="s">
        <v>16</v>
      </c>
      <c r="L141" s="67"/>
      <c r="M141" s="67"/>
    </row>
    <row r="142" spans="1:13" s="83" customFormat="1" ht="12.75">
      <c r="A142" s="21" t="s">
        <v>232</v>
      </c>
      <c r="B142" s="41" t="s">
        <v>233</v>
      </c>
      <c r="C142" s="23">
        <v>6032.8</v>
      </c>
      <c r="D142" s="24" t="s">
        <v>83</v>
      </c>
      <c r="E142" s="25"/>
      <c r="F142" s="26" t="s">
        <v>16</v>
      </c>
      <c r="G142" s="21" t="s">
        <v>16</v>
      </c>
      <c r="H142" s="21" t="s">
        <v>16</v>
      </c>
      <c r="I142" s="27" t="s">
        <v>16</v>
      </c>
      <c r="J142" s="27" t="s">
        <v>16</v>
      </c>
      <c r="K142" s="27" t="s">
        <v>16</v>
      </c>
      <c r="L142" s="67"/>
      <c r="M142" s="67"/>
    </row>
    <row r="143" spans="1:13" s="83" customFormat="1" ht="12.75">
      <c r="A143" s="21" t="s">
        <v>234</v>
      </c>
      <c r="B143" s="41" t="s">
        <v>235</v>
      </c>
      <c r="C143" s="23">
        <v>6378.89</v>
      </c>
      <c r="D143" s="24" t="s">
        <v>83</v>
      </c>
      <c r="E143" s="25"/>
      <c r="F143" s="26" t="s">
        <v>16</v>
      </c>
      <c r="G143" s="21" t="s">
        <v>16</v>
      </c>
      <c r="H143" s="21" t="s">
        <v>16</v>
      </c>
      <c r="I143" s="27" t="s">
        <v>16</v>
      </c>
      <c r="J143" s="27" t="s">
        <v>16</v>
      </c>
      <c r="K143" s="27" t="s">
        <v>16</v>
      </c>
      <c r="L143" s="67"/>
      <c r="M143" s="67"/>
    </row>
    <row r="144" spans="1:13" s="83" customFormat="1" ht="12.75">
      <c r="A144" s="21" t="s">
        <v>236</v>
      </c>
      <c r="B144" s="41" t="s">
        <v>237</v>
      </c>
      <c r="C144" s="23">
        <v>17004.55</v>
      </c>
      <c r="D144" s="24" t="s">
        <v>83</v>
      </c>
      <c r="E144" s="25"/>
      <c r="F144" s="26" t="s">
        <v>16</v>
      </c>
      <c r="G144" s="21" t="s">
        <v>16</v>
      </c>
      <c r="H144" s="21" t="s">
        <v>16</v>
      </c>
      <c r="I144" s="27" t="s">
        <v>16</v>
      </c>
      <c r="J144" s="27" t="s">
        <v>16</v>
      </c>
      <c r="K144" s="27" t="s">
        <v>16</v>
      </c>
      <c r="L144" s="67"/>
      <c r="M144" s="67"/>
    </row>
    <row r="145" spans="1:13" s="83" customFormat="1" ht="12.75">
      <c r="A145" s="21" t="s">
        <v>238</v>
      </c>
      <c r="B145" s="41" t="s">
        <v>239</v>
      </c>
      <c r="C145" s="23">
        <v>5325.9</v>
      </c>
      <c r="D145" s="24" t="s">
        <v>83</v>
      </c>
      <c r="E145" s="25"/>
      <c r="F145" s="26" t="s">
        <v>16</v>
      </c>
      <c r="G145" s="21" t="s">
        <v>16</v>
      </c>
      <c r="H145" s="21" t="s">
        <v>16</v>
      </c>
      <c r="I145" s="27" t="s">
        <v>16</v>
      </c>
      <c r="J145" s="27" t="s">
        <v>16</v>
      </c>
      <c r="K145" s="27" t="s">
        <v>16</v>
      </c>
      <c r="L145" s="67"/>
      <c r="M145" s="67"/>
    </row>
    <row r="146" spans="1:13" s="83" customFormat="1" ht="12.75">
      <c r="A146" s="21" t="s">
        <v>240</v>
      </c>
      <c r="B146" s="41" t="s">
        <v>241</v>
      </c>
      <c r="C146" s="23">
        <v>534.59</v>
      </c>
      <c r="D146" s="24" t="s">
        <v>83</v>
      </c>
      <c r="E146" s="25"/>
      <c r="F146" s="26" t="s">
        <v>16</v>
      </c>
      <c r="G146" s="21" t="s">
        <v>16</v>
      </c>
      <c r="H146" s="21" t="s">
        <v>16</v>
      </c>
      <c r="I146" s="27" t="s">
        <v>16</v>
      </c>
      <c r="J146" s="27" t="s">
        <v>16</v>
      </c>
      <c r="K146" s="27" t="s">
        <v>16</v>
      </c>
      <c r="L146" s="67"/>
      <c r="M146" s="67"/>
    </row>
    <row r="147" spans="1:13" s="83" customFormat="1" ht="12.75">
      <c r="A147" s="21" t="s">
        <v>242</v>
      </c>
      <c r="B147" s="41" t="s">
        <v>243</v>
      </c>
      <c r="C147" s="23">
        <v>10000</v>
      </c>
      <c r="D147" s="24" t="s">
        <v>83</v>
      </c>
      <c r="E147" s="25"/>
      <c r="F147" s="26" t="s">
        <v>16</v>
      </c>
      <c r="G147" s="21" t="s">
        <v>16</v>
      </c>
      <c r="H147" s="21" t="s">
        <v>16</v>
      </c>
      <c r="I147" s="27" t="s">
        <v>16</v>
      </c>
      <c r="J147" s="27" t="s">
        <v>16</v>
      </c>
      <c r="K147" s="27" t="s">
        <v>16</v>
      </c>
      <c r="L147" s="67"/>
      <c r="M147" s="67"/>
    </row>
    <row r="148" spans="1:13" s="83" customFormat="1" ht="12.75">
      <c r="A148" s="21" t="s">
        <v>244</v>
      </c>
      <c r="B148" s="41" t="s">
        <v>245</v>
      </c>
      <c r="C148" s="23">
        <v>8796.71</v>
      </c>
      <c r="D148" s="24" t="s">
        <v>83</v>
      </c>
      <c r="E148" s="25"/>
      <c r="F148" s="26" t="s">
        <v>16</v>
      </c>
      <c r="G148" s="21" t="s">
        <v>16</v>
      </c>
      <c r="H148" s="21" t="s">
        <v>16</v>
      </c>
      <c r="I148" s="27" t="s">
        <v>16</v>
      </c>
      <c r="J148" s="27" t="s">
        <v>16</v>
      </c>
      <c r="K148" s="27" t="s">
        <v>16</v>
      </c>
      <c r="L148" s="67"/>
      <c r="M148" s="67"/>
    </row>
    <row r="149" spans="1:13" s="83" customFormat="1" ht="12.75">
      <c r="A149" s="21" t="s">
        <v>246</v>
      </c>
      <c r="B149" s="41" t="s">
        <v>247</v>
      </c>
      <c r="C149" s="23">
        <v>1392</v>
      </c>
      <c r="D149" s="24" t="s">
        <v>83</v>
      </c>
      <c r="E149" s="25"/>
      <c r="F149" s="26" t="s">
        <v>16</v>
      </c>
      <c r="G149" s="21" t="s">
        <v>16</v>
      </c>
      <c r="H149" s="21" t="s">
        <v>16</v>
      </c>
      <c r="I149" s="27" t="s">
        <v>16</v>
      </c>
      <c r="J149" s="27" t="s">
        <v>16</v>
      </c>
      <c r="K149" s="27" t="s">
        <v>16</v>
      </c>
      <c r="L149" s="67"/>
      <c r="M149" s="67"/>
    </row>
    <row r="150" spans="1:13" s="83" customFormat="1" ht="12.75">
      <c r="A150" s="21" t="s">
        <v>248</v>
      </c>
      <c r="B150" s="41" t="s">
        <v>249</v>
      </c>
      <c r="C150" s="23">
        <v>5787</v>
      </c>
      <c r="D150" s="24" t="s">
        <v>83</v>
      </c>
      <c r="E150" s="25"/>
      <c r="F150" s="26" t="s">
        <v>16</v>
      </c>
      <c r="G150" s="21" t="s">
        <v>16</v>
      </c>
      <c r="H150" s="21" t="s">
        <v>16</v>
      </c>
      <c r="I150" s="27" t="s">
        <v>16</v>
      </c>
      <c r="J150" s="27" t="s">
        <v>16</v>
      </c>
      <c r="K150" s="27" t="s">
        <v>16</v>
      </c>
      <c r="L150" s="67"/>
      <c r="M150" s="67"/>
    </row>
    <row r="151" spans="1:13" s="83" customFormat="1" ht="13.5" thickBot="1">
      <c r="A151" s="42" t="s">
        <v>250</v>
      </c>
      <c r="B151" s="43" t="s">
        <v>251</v>
      </c>
      <c r="C151" s="44">
        <v>199675.84</v>
      </c>
      <c r="D151" s="45" t="s">
        <v>83</v>
      </c>
      <c r="E151" s="46"/>
      <c r="F151" s="47" t="s">
        <v>16</v>
      </c>
      <c r="G151" s="42" t="s">
        <v>16</v>
      </c>
      <c r="H151" s="42" t="s">
        <v>16</v>
      </c>
      <c r="I151" s="48" t="s">
        <v>16</v>
      </c>
      <c r="J151" s="48" t="s">
        <v>16</v>
      </c>
      <c r="K151" s="48" t="s">
        <v>252</v>
      </c>
      <c r="L151" s="67"/>
      <c r="M151" s="67"/>
    </row>
    <row r="152" spans="1:13" s="83" customFormat="1" ht="12.75">
      <c r="A152" s="34" t="s">
        <v>253</v>
      </c>
      <c r="B152" s="35" t="s">
        <v>254</v>
      </c>
      <c r="C152" s="84">
        <v>100000</v>
      </c>
      <c r="D152" s="37" t="s">
        <v>14</v>
      </c>
      <c r="E152" s="38"/>
      <c r="F152" s="39"/>
      <c r="G152" s="34"/>
      <c r="H152" s="34"/>
      <c r="I152" s="40"/>
      <c r="J152" s="40"/>
      <c r="K152" s="40"/>
      <c r="L152" s="67"/>
      <c r="M152" s="67"/>
    </row>
    <row r="153" spans="1:13" s="83" customFormat="1" ht="13.5" thickBot="1">
      <c r="A153" s="59" t="s">
        <v>255</v>
      </c>
      <c r="B153" s="86" t="s">
        <v>115</v>
      </c>
      <c r="C153" s="61">
        <v>585579.19</v>
      </c>
      <c r="D153" s="62" t="s">
        <v>83</v>
      </c>
      <c r="E153" s="63"/>
      <c r="F153" s="64"/>
      <c r="G153" s="59"/>
      <c r="H153" s="59"/>
      <c r="I153" s="65"/>
      <c r="J153" s="65"/>
      <c r="K153" s="65"/>
      <c r="L153" s="67"/>
      <c r="M153" s="67"/>
    </row>
    <row r="154" spans="1:13" s="83" customFormat="1" ht="16.5" thickBot="1" thickTop="1">
      <c r="A154" s="111"/>
      <c r="B154" s="67"/>
      <c r="C154"/>
      <c r="D154" s="112"/>
      <c r="E154" s="113"/>
      <c r="F154" s="114"/>
      <c r="G154" s="87"/>
      <c r="H154" s="87"/>
      <c r="I154" s="115"/>
      <c r="J154" s="115"/>
      <c r="K154" s="115"/>
      <c r="L154" s="67"/>
      <c r="M154" s="67"/>
    </row>
    <row r="155" spans="1:15" ht="15.75" thickTop="1">
      <c r="A155" s="116" t="s">
        <v>2</v>
      </c>
      <c r="B155" s="117" t="s">
        <v>3</v>
      </c>
      <c r="C155" s="118" t="s">
        <v>4</v>
      </c>
      <c r="D155"/>
      <c r="E155"/>
      <c r="H155" s="119"/>
      <c r="I155"/>
      <c r="J155"/>
      <c r="K155"/>
      <c r="L155"/>
      <c r="M155"/>
      <c r="N155" s="7"/>
      <c r="O155" s="7"/>
    </row>
    <row r="156" spans="1:15" ht="15">
      <c r="A156" s="120">
        <v>1</v>
      </c>
      <c r="B156" s="121" t="s">
        <v>267</v>
      </c>
      <c r="C156" s="122">
        <f>SUM(C3:C24,C52,C58:C60,C68:C70,C77:C79,C85,C91:C92,C98,C103:C151)</f>
        <v>36554749.57</v>
      </c>
      <c r="D156"/>
      <c r="E156"/>
      <c r="H156" s="123"/>
      <c r="I156"/>
      <c r="J156"/>
      <c r="K156"/>
      <c r="L156"/>
      <c r="M156"/>
      <c r="N156" s="7"/>
      <c r="O156" s="7"/>
    </row>
    <row r="157" spans="1:15" ht="15">
      <c r="A157" s="120">
        <v>2</v>
      </c>
      <c r="B157" s="121" t="s">
        <v>256</v>
      </c>
      <c r="C157" s="122">
        <f>SUM(C25:C31,C61:C63,)</f>
        <v>1015556.99</v>
      </c>
      <c r="D157"/>
      <c r="E157"/>
      <c r="H157" s="123"/>
      <c r="I157"/>
      <c r="J157"/>
      <c r="K157"/>
      <c r="L157"/>
      <c r="M157"/>
      <c r="N157" s="7"/>
      <c r="O157" s="7"/>
    </row>
    <row r="158" spans="1:15" ht="15.75" thickBot="1">
      <c r="A158" s="124">
        <v>3</v>
      </c>
      <c r="B158" s="125" t="s">
        <v>115</v>
      </c>
      <c r="C158" s="126">
        <f>SUM(C32:C41,C46:C48,C53:C54,C64,C71:C73,C80:C81,C86:C87,C93:C94,C99,C152:C153)</f>
        <v>4512015.3</v>
      </c>
      <c r="D158"/>
      <c r="E158"/>
      <c r="H158" s="123"/>
      <c r="I158"/>
      <c r="J158"/>
      <c r="K158"/>
      <c r="L158"/>
      <c r="M158"/>
      <c r="N158" s="7"/>
      <c r="O158" s="7"/>
    </row>
    <row r="159" spans="4:13" ht="15.75" thickTop="1">
      <c r="D159"/>
      <c r="E159"/>
      <c r="I159"/>
      <c r="J159"/>
      <c r="K159"/>
      <c r="L159"/>
      <c r="M159"/>
    </row>
    <row r="160" spans="4:13" ht="15">
      <c r="D160"/>
      <c r="E160"/>
      <c r="I160"/>
      <c r="J160"/>
      <c r="K160"/>
      <c r="L160"/>
      <c r="M160"/>
    </row>
    <row r="161" spans="4:13" s="7" customFormat="1" ht="15">
      <c r="D161"/>
      <c r="E161"/>
      <c r="I161"/>
      <c r="J161"/>
      <c r="K161"/>
      <c r="L161"/>
      <c r="M161"/>
    </row>
    <row r="162" spans="5:13" s="7" customFormat="1" ht="15">
      <c r="E162" s="106"/>
      <c r="I162"/>
      <c r="J162"/>
      <c r="K162"/>
      <c r="L162"/>
      <c r="M162"/>
    </row>
  </sheetData>
  <sheetProtection/>
  <mergeCells count="15">
    <mergeCell ref="G101:J101"/>
    <mergeCell ref="H1:K1"/>
    <mergeCell ref="G43:J43"/>
    <mergeCell ref="G50:J50"/>
    <mergeCell ref="H56:K56"/>
    <mergeCell ref="G58:G59"/>
    <mergeCell ref="H58:H59"/>
    <mergeCell ref="I58:I59"/>
    <mergeCell ref="J58:J59"/>
    <mergeCell ref="K58:K59"/>
    <mergeCell ref="G66:J66"/>
    <mergeCell ref="G75:J75"/>
    <mergeCell ref="G83:J83"/>
    <mergeCell ref="G89:J89"/>
    <mergeCell ref="G96:J9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="90" zoomScaleNormal="90" zoomScalePageLayoutView="0" workbookViewId="0" topLeftCell="A1">
      <selection activeCell="K36" sqref="K36"/>
    </sheetView>
  </sheetViews>
  <sheetFormatPr defaultColWidth="9.140625" defaultRowHeight="15"/>
  <cols>
    <col min="1" max="1" width="9.140625" style="83" customWidth="1"/>
    <col min="2" max="2" width="4.140625" style="173" customWidth="1"/>
    <col min="3" max="3" width="47.28125" style="173" customWidth="1"/>
    <col min="4" max="4" width="25.421875" style="173" customWidth="1"/>
    <col min="5" max="5" width="16.8515625" style="175" customWidth="1"/>
    <col min="6" max="16384" width="9.140625" style="83" customWidth="1"/>
  </cols>
  <sheetData>
    <row r="1" spans="1:5" s="131" customFormat="1" ht="33.75" customHeight="1" thickTop="1">
      <c r="A1" s="127"/>
      <c r="B1" s="128" t="s">
        <v>2</v>
      </c>
      <c r="C1" s="129" t="s">
        <v>3</v>
      </c>
      <c r="D1" s="130" t="s">
        <v>4</v>
      </c>
      <c r="E1" s="130" t="s">
        <v>5</v>
      </c>
    </row>
    <row r="2" spans="2:5" s="131" customFormat="1" ht="12.75">
      <c r="B2" s="216" t="s">
        <v>268</v>
      </c>
      <c r="C2" s="217"/>
      <c r="D2" s="217"/>
      <c r="E2" s="218"/>
    </row>
    <row r="3" spans="2:5" s="131" customFormat="1" ht="12.75">
      <c r="B3" s="132" t="s">
        <v>0</v>
      </c>
      <c r="C3" s="133" t="s">
        <v>269</v>
      </c>
      <c r="D3" s="134">
        <f>4950+2335+2234+3884.48+3500</f>
        <v>16903.48</v>
      </c>
      <c r="E3" s="219" t="s">
        <v>83</v>
      </c>
    </row>
    <row r="4" spans="2:5" s="131" customFormat="1" ht="13.5" thickBot="1">
      <c r="B4" s="135" t="s">
        <v>19</v>
      </c>
      <c r="C4" s="136" t="s">
        <v>270</v>
      </c>
      <c r="D4" s="137">
        <f>11222.78+16929+15988.77</f>
        <v>44140.55</v>
      </c>
      <c r="E4" s="220"/>
    </row>
    <row r="5" spans="2:5" s="131" customFormat="1" ht="12.75">
      <c r="B5" s="138" t="s">
        <v>24</v>
      </c>
      <c r="C5" s="139" t="s">
        <v>271</v>
      </c>
      <c r="D5" s="140">
        <f>4387.27+2850+4190+2850</f>
        <v>14277.27</v>
      </c>
      <c r="E5" s="221" t="s">
        <v>83</v>
      </c>
    </row>
    <row r="6" spans="2:5" s="131" customFormat="1" ht="12.75">
      <c r="B6" s="132" t="s">
        <v>27</v>
      </c>
      <c r="C6" s="133" t="s">
        <v>272</v>
      </c>
      <c r="D6" s="134">
        <f>3571.53+4350*2</f>
        <v>12271.53</v>
      </c>
      <c r="E6" s="222"/>
    </row>
    <row r="7" spans="2:5" s="131" customFormat="1" ht="12.75">
      <c r="B7" s="216" t="s">
        <v>273</v>
      </c>
      <c r="C7" s="217"/>
      <c r="D7" s="217"/>
      <c r="E7" s="218"/>
    </row>
    <row r="8" spans="2:5" s="131" customFormat="1" ht="12.75">
      <c r="B8" s="132" t="s">
        <v>32</v>
      </c>
      <c r="C8" s="141" t="s">
        <v>274</v>
      </c>
      <c r="D8" s="134">
        <f>9760+360531.11+5850+7800</f>
        <v>383941.11</v>
      </c>
      <c r="E8" s="142" t="s">
        <v>83</v>
      </c>
    </row>
    <row r="9" spans="2:5" s="131" customFormat="1" ht="12.75">
      <c r="B9" s="216" t="s">
        <v>275</v>
      </c>
      <c r="C9" s="217"/>
      <c r="D9" s="217"/>
      <c r="E9" s="218"/>
    </row>
    <row r="10" spans="2:5" s="131" customFormat="1" ht="12.75">
      <c r="B10" s="143" t="s">
        <v>0</v>
      </c>
      <c r="C10" s="144" t="s">
        <v>269</v>
      </c>
      <c r="D10" s="145">
        <f>599+340+1140+700+1159+990+1300+560+1845+1332.99+2557.9+849+440+4280</f>
        <v>18092.89</v>
      </c>
      <c r="E10" s="223" t="s">
        <v>83</v>
      </c>
    </row>
    <row r="11" spans="2:5" s="131" customFormat="1" ht="12.75">
      <c r="B11" s="143" t="s">
        <v>19</v>
      </c>
      <c r="C11" s="144" t="s">
        <v>276</v>
      </c>
      <c r="D11" s="145">
        <f>635+2999.99</f>
        <v>3634.99</v>
      </c>
      <c r="E11" s="224"/>
    </row>
    <row r="12" spans="2:5" s="131" customFormat="1" ht="13.5" thickBot="1">
      <c r="B12" s="146" t="s">
        <v>24</v>
      </c>
      <c r="C12" s="147" t="s">
        <v>277</v>
      </c>
      <c r="D12" s="148">
        <v>2725</v>
      </c>
      <c r="E12" s="225"/>
    </row>
    <row r="13" spans="2:5" s="131" customFormat="1" ht="14.25" customHeight="1">
      <c r="B13" s="149" t="s">
        <v>27</v>
      </c>
      <c r="C13" s="150" t="s">
        <v>271</v>
      </c>
      <c r="D13" s="151">
        <f>3620+2265+2050+2810+2208.9</f>
        <v>12953.9</v>
      </c>
      <c r="E13" s="152" t="s">
        <v>83</v>
      </c>
    </row>
    <row r="14" spans="2:5" s="131" customFormat="1" ht="12.75">
      <c r="B14" s="216" t="s">
        <v>278</v>
      </c>
      <c r="C14" s="217"/>
      <c r="D14" s="217"/>
      <c r="E14" s="218"/>
    </row>
    <row r="15" spans="2:5" s="131" customFormat="1" ht="12.75">
      <c r="B15" s="143" t="s">
        <v>0</v>
      </c>
      <c r="C15" s="144" t="s">
        <v>269</v>
      </c>
      <c r="D15" s="145">
        <f>525*2+80+410.01+100+2263+569+210+721.02+193.98+965.23+2360.32+608.78+185.92+1325.56+2360.32+1325.56+2360.32+537.26+3522.99+3267+2684+3000</f>
        <v>30100.269999999997</v>
      </c>
      <c r="E15" s="223" t="s">
        <v>83</v>
      </c>
    </row>
    <row r="16" spans="2:5" s="131" customFormat="1" ht="13.5" thickBot="1">
      <c r="B16" s="143" t="s">
        <v>19</v>
      </c>
      <c r="C16" s="144" t="s">
        <v>279</v>
      </c>
      <c r="D16" s="145">
        <v>5002</v>
      </c>
      <c r="E16" s="225"/>
    </row>
    <row r="17" spans="2:5" s="131" customFormat="1" ht="14.25" customHeight="1">
      <c r="B17" s="149" t="s">
        <v>24</v>
      </c>
      <c r="C17" s="150" t="s">
        <v>271</v>
      </c>
      <c r="D17" s="151">
        <f>1800+402.89*3+3000+1982.76+5000+4000+3901.56+3837.6+847.74</f>
        <v>25578.33</v>
      </c>
      <c r="E17" s="226" t="s">
        <v>83</v>
      </c>
    </row>
    <row r="18" spans="2:5" s="131" customFormat="1" ht="12.75">
      <c r="B18" s="143" t="s">
        <v>27</v>
      </c>
      <c r="C18" s="144" t="s">
        <v>280</v>
      </c>
      <c r="D18" s="145">
        <f>1982.76+4604+6000</f>
        <v>12586.76</v>
      </c>
      <c r="E18" s="227"/>
    </row>
    <row r="19" spans="2:5" s="131" customFormat="1" ht="12.75">
      <c r="B19" s="216" t="s">
        <v>281</v>
      </c>
      <c r="C19" s="217"/>
      <c r="D19" s="217"/>
      <c r="E19" s="218"/>
    </row>
    <row r="20" spans="2:5" s="131" customFormat="1" ht="12.75">
      <c r="B20" s="143" t="s">
        <v>0</v>
      </c>
      <c r="C20" s="144" t="s">
        <v>269</v>
      </c>
      <c r="D20" s="145">
        <f>515.37+140+880+45+366+1289.85</f>
        <v>3236.22</v>
      </c>
      <c r="E20" s="223" t="s">
        <v>83</v>
      </c>
    </row>
    <row r="21" spans="2:5" s="131" customFormat="1" ht="12.75">
      <c r="B21" s="143" t="s">
        <v>19</v>
      </c>
      <c r="C21" s="144" t="s">
        <v>270</v>
      </c>
      <c r="D21" s="145">
        <v>3877.16</v>
      </c>
      <c r="E21" s="224"/>
    </row>
    <row r="22" spans="2:5" s="131" customFormat="1" ht="12.75">
      <c r="B22" s="143" t="s">
        <v>24</v>
      </c>
      <c r="C22" s="144" t="s">
        <v>282</v>
      </c>
      <c r="D22" s="145">
        <v>945</v>
      </c>
      <c r="E22" s="224"/>
    </row>
    <row r="23" spans="2:5" s="131" customFormat="1" ht="12.75">
      <c r="B23" s="143" t="s">
        <v>27</v>
      </c>
      <c r="C23" s="144" t="s">
        <v>283</v>
      </c>
      <c r="D23" s="145">
        <f>460+230.58</f>
        <v>690.58</v>
      </c>
      <c r="E23" s="224"/>
    </row>
    <row r="24" spans="2:5" s="131" customFormat="1" ht="13.5" thickBot="1">
      <c r="B24" s="143" t="s">
        <v>32</v>
      </c>
      <c r="C24" s="144" t="s">
        <v>284</v>
      </c>
      <c r="D24" s="145">
        <f>2486.36+106.14+230+364.78*4+280.6+330+2991.41+219.6</f>
        <v>8103.2300000000005</v>
      </c>
      <c r="E24" s="225"/>
    </row>
    <row r="25" spans="2:5" s="131" customFormat="1" ht="14.25" customHeight="1">
      <c r="B25" s="149" t="s">
        <v>34</v>
      </c>
      <c r="C25" s="150" t="s">
        <v>271</v>
      </c>
      <c r="D25" s="151">
        <f>1780+2380+100</f>
        <v>4260</v>
      </c>
      <c r="E25" s="152" t="s">
        <v>83</v>
      </c>
    </row>
    <row r="26" spans="2:5" s="131" customFormat="1" ht="12.75">
      <c r="B26" s="216" t="s">
        <v>285</v>
      </c>
      <c r="C26" s="217"/>
      <c r="D26" s="217"/>
      <c r="E26" s="218"/>
    </row>
    <row r="27" spans="2:5" s="131" customFormat="1" ht="12.75">
      <c r="B27" s="132" t="s">
        <v>0</v>
      </c>
      <c r="C27" s="133" t="s">
        <v>269</v>
      </c>
      <c r="D27" s="134">
        <f>7664.09+34240.26+5004.67+65025.9+6887+19821.61</f>
        <v>138643.53000000003</v>
      </c>
      <c r="E27" s="219" t="s">
        <v>83</v>
      </c>
    </row>
    <row r="28" spans="2:5" s="131" customFormat="1" ht="12.75">
      <c r="B28" s="132" t="s">
        <v>19</v>
      </c>
      <c r="C28" s="133" t="s">
        <v>286</v>
      </c>
      <c r="D28" s="134">
        <f>2662.23+1250</f>
        <v>3912.23</v>
      </c>
      <c r="E28" s="228"/>
    </row>
    <row r="29" spans="2:5" s="131" customFormat="1" ht="12.75">
      <c r="B29" s="132" t="s">
        <v>24</v>
      </c>
      <c r="C29" s="133" t="s">
        <v>287</v>
      </c>
      <c r="D29" s="134">
        <f>14500</f>
        <v>14500</v>
      </c>
      <c r="E29" s="228"/>
    </row>
    <row r="30" spans="2:5" s="131" customFormat="1" ht="13.5" thickBot="1">
      <c r="B30" s="132" t="s">
        <v>27</v>
      </c>
      <c r="C30" s="133" t="s">
        <v>288</v>
      </c>
      <c r="D30" s="134">
        <v>7015</v>
      </c>
      <c r="E30" s="220"/>
    </row>
    <row r="31" spans="2:5" s="131" customFormat="1" ht="14.25" customHeight="1">
      <c r="B31" s="138" t="s">
        <v>32</v>
      </c>
      <c r="C31" s="139" t="s">
        <v>271</v>
      </c>
      <c r="D31" s="140">
        <f>5503.22+6299+5299+5170.77</f>
        <v>22271.99</v>
      </c>
      <c r="E31" s="221" t="s">
        <v>83</v>
      </c>
    </row>
    <row r="32" spans="2:5" s="131" customFormat="1" ht="12.75">
      <c r="B32" s="132" t="s">
        <v>34</v>
      </c>
      <c r="C32" s="133" t="s">
        <v>272</v>
      </c>
      <c r="D32" s="134">
        <f>9712.1</f>
        <v>9712.1</v>
      </c>
      <c r="E32" s="228"/>
    </row>
    <row r="33" spans="2:5" s="131" customFormat="1" ht="12.75">
      <c r="B33" s="132" t="s">
        <v>38</v>
      </c>
      <c r="C33" s="141" t="s">
        <v>289</v>
      </c>
      <c r="D33" s="134">
        <v>2500</v>
      </c>
      <c r="E33" s="222"/>
    </row>
    <row r="34" spans="2:5" s="131" customFormat="1" ht="12.75">
      <c r="B34" s="216" t="s">
        <v>290</v>
      </c>
      <c r="C34" s="217"/>
      <c r="D34" s="217"/>
      <c r="E34" s="218"/>
    </row>
    <row r="35" spans="2:5" s="131" customFormat="1" ht="12.75">
      <c r="B35" s="143" t="s">
        <v>0</v>
      </c>
      <c r="C35" s="144" t="s">
        <v>269</v>
      </c>
      <c r="D35" s="145">
        <f>40776.24+321.99+3327.29+83272.56</f>
        <v>127698.07999999999</v>
      </c>
      <c r="E35" s="223" t="s">
        <v>83</v>
      </c>
    </row>
    <row r="36" spans="2:5" s="131" customFormat="1" ht="12.75">
      <c r="B36" s="143" t="s">
        <v>19</v>
      </c>
      <c r="C36" s="144" t="s">
        <v>291</v>
      </c>
      <c r="D36" s="145">
        <f>10492.7</f>
        <v>10492.7</v>
      </c>
      <c r="E36" s="224"/>
    </row>
    <row r="37" spans="2:5" s="131" customFormat="1" ht="12.75">
      <c r="B37" s="143" t="s">
        <v>24</v>
      </c>
      <c r="C37" s="144" t="s">
        <v>282</v>
      </c>
      <c r="D37" s="145">
        <v>3915.97</v>
      </c>
      <c r="E37" s="224"/>
    </row>
    <row r="38" spans="2:5" s="131" customFormat="1" ht="12.75">
      <c r="B38" s="143" t="s">
        <v>27</v>
      </c>
      <c r="C38" s="144" t="s">
        <v>292</v>
      </c>
      <c r="D38" s="145">
        <v>16020.5</v>
      </c>
      <c r="E38" s="224"/>
    </row>
    <row r="39" spans="2:5" s="131" customFormat="1" ht="13.5" thickBot="1">
      <c r="B39" s="143" t="s">
        <v>32</v>
      </c>
      <c r="C39" s="144" t="s">
        <v>293</v>
      </c>
      <c r="D39" s="145">
        <f>5765.69</f>
        <v>5765.69</v>
      </c>
      <c r="E39" s="225"/>
    </row>
    <row r="40" spans="2:5" s="131" customFormat="1" ht="14.25" customHeight="1">
      <c r="B40" s="149" t="s">
        <v>34</v>
      </c>
      <c r="C40" s="150" t="s">
        <v>287</v>
      </c>
      <c r="D40" s="151">
        <f>6638.52</f>
        <v>6638.52</v>
      </c>
      <c r="E40" s="226" t="s">
        <v>83</v>
      </c>
    </row>
    <row r="41" spans="2:5" s="131" customFormat="1" ht="12.75">
      <c r="B41" s="143" t="s">
        <v>38</v>
      </c>
      <c r="C41" s="144" t="s">
        <v>271</v>
      </c>
      <c r="D41" s="145">
        <f>2313.9+3898+5677.12+3607.4</f>
        <v>15496.42</v>
      </c>
      <c r="E41" s="224"/>
    </row>
    <row r="42" spans="2:5" s="131" customFormat="1" ht="12.75">
      <c r="B42" s="143" t="s">
        <v>40</v>
      </c>
      <c r="C42" s="144" t="s">
        <v>272</v>
      </c>
      <c r="D42" s="145">
        <v>8353.8</v>
      </c>
      <c r="E42" s="224"/>
    </row>
    <row r="43" spans="2:5" s="131" customFormat="1" ht="12.75">
      <c r="B43" s="143" t="s">
        <v>44</v>
      </c>
      <c r="C43" s="153" t="s">
        <v>289</v>
      </c>
      <c r="D43" s="145">
        <v>2736.07</v>
      </c>
      <c r="E43" s="227"/>
    </row>
    <row r="44" spans="2:5" s="131" customFormat="1" ht="12.75">
      <c r="B44" s="229" t="s">
        <v>294</v>
      </c>
      <c r="C44" s="230"/>
      <c r="D44" s="230"/>
      <c r="E44" s="231"/>
    </row>
    <row r="45" spans="2:5" s="131" customFormat="1" ht="12.75">
      <c r="B45" s="143" t="s">
        <v>0</v>
      </c>
      <c r="C45" s="144" t="s">
        <v>269</v>
      </c>
      <c r="D45" s="145">
        <f>2046+1654+2176+1662+1165+1280+345</f>
        <v>10328</v>
      </c>
      <c r="E45" s="223" t="s">
        <v>83</v>
      </c>
    </row>
    <row r="46" spans="2:5" s="131" customFormat="1" ht="12.75">
      <c r="B46" s="143" t="s">
        <v>19</v>
      </c>
      <c r="C46" s="144" t="s">
        <v>270</v>
      </c>
      <c r="D46" s="145">
        <v>288</v>
      </c>
      <c r="E46" s="224"/>
    </row>
    <row r="47" spans="2:5" s="131" customFormat="1" ht="25.5">
      <c r="B47" s="143" t="s">
        <v>24</v>
      </c>
      <c r="C47" s="154" t="s">
        <v>295</v>
      </c>
      <c r="D47" s="145">
        <v>15942.42</v>
      </c>
      <c r="E47" s="224"/>
    </row>
    <row r="48" spans="2:5" s="131" customFormat="1" ht="12.75">
      <c r="B48" s="143" t="s">
        <v>27</v>
      </c>
      <c r="C48" s="154" t="s">
        <v>296</v>
      </c>
      <c r="D48" s="145">
        <v>111948.8</v>
      </c>
      <c r="E48" s="224"/>
    </row>
    <row r="49" spans="2:5" s="131" customFormat="1" ht="13.5" thickBot="1">
      <c r="B49" s="143" t="s">
        <v>32</v>
      </c>
      <c r="C49" s="144" t="s">
        <v>287</v>
      </c>
      <c r="D49" s="145">
        <f>5780+8597.7</f>
        <v>14377.7</v>
      </c>
      <c r="E49" s="225"/>
    </row>
    <row r="50" spans="2:5" s="131" customFormat="1" ht="14.25" customHeight="1">
      <c r="B50" s="149" t="s">
        <v>34</v>
      </c>
      <c r="C50" s="150" t="s">
        <v>271</v>
      </c>
      <c r="D50" s="151">
        <f>2656+2654+1687.87+2246+1500+2625</f>
        <v>13368.869999999999</v>
      </c>
      <c r="E50" s="226" t="s">
        <v>83</v>
      </c>
    </row>
    <row r="51" spans="2:5" s="131" customFormat="1" ht="12.75">
      <c r="B51" s="143" t="s">
        <v>38</v>
      </c>
      <c r="C51" s="144" t="s">
        <v>272</v>
      </c>
      <c r="D51" s="145">
        <v>1728</v>
      </c>
      <c r="E51" s="227"/>
    </row>
    <row r="52" spans="1:5" s="131" customFormat="1" ht="12.75">
      <c r="A52" s="155"/>
      <c r="B52" s="229" t="s">
        <v>297</v>
      </c>
      <c r="C52" s="230"/>
      <c r="D52" s="230"/>
      <c r="E52" s="231"/>
    </row>
    <row r="53" spans="2:5" s="131" customFormat="1" ht="13.5" thickBot="1">
      <c r="B53" s="143" t="s">
        <v>0</v>
      </c>
      <c r="C53" s="144" t="s">
        <v>269</v>
      </c>
      <c r="D53" s="145">
        <f>2600+15942.4</f>
        <v>18542.4</v>
      </c>
      <c r="E53" s="156" t="s">
        <v>83</v>
      </c>
    </row>
    <row r="54" spans="2:5" s="131" customFormat="1" ht="14.25" customHeight="1">
      <c r="B54" s="149" t="s">
        <v>19</v>
      </c>
      <c r="C54" s="150" t="s">
        <v>271</v>
      </c>
      <c r="D54" s="151">
        <f>3390+3220+5000+2500</f>
        <v>14110</v>
      </c>
      <c r="E54" s="226" t="s">
        <v>83</v>
      </c>
    </row>
    <row r="55" spans="2:5" s="131" customFormat="1" ht="12.75">
      <c r="B55" s="143" t="s">
        <v>24</v>
      </c>
      <c r="C55" s="144" t="s">
        <v>272</v>
      </c>
      <c r="D55" s="145">
        <v>5831.54</v>
      </c>
      <c r="E55" s="227"/>
    </row>
    <row r="56" spans="1:5" s="131" customFormat="1" ht="12.75">
      <c r="A56" s="157"/>
      <c r="B56" s="229" t="s">
        <v>298</v>
      </c>
      <c r="C56" s="230"/>
      <c r="D56" s="230"/>
      <c r="E56" s="231"/>
    </row>
    <row r="57" spans="2:5" s="131" customFormat="1" ht="12.75">
      <c r="B57" s="143" t="s">
        <v>0</v>
      </c>
      <c r="C57" s="144" t="s">
        <v>269</v>
      </c>
      <c r="D57" s="145">
        <v>76436.17</v>
      </c>
      <c r="E57" s="223" t="s">
        <v>83</v>
      </c>
    </row>
    <row r="58" spans="2:5" s="131" customFormat="1" ht="12.75">
      <c r="B58" s="143" t="s">
        <v>19</v>
      </c>
      <c r="C58" s="144" t="s">
        <v>299</v>
      </c>
      <c r="D58" s="145">
        <v>13489.72</v>
      </c>
      <c r="E58" s="224"/>
    </row>
    <row r="59" spans="2:5" s="131" customFormat="1" ht="12.75">
      <c r="B59" s="143" t="s">
        <v>24</v>
      </c>
      <c r="C59" s="144" t="s">
        <v>282</v>
      </c>
      <c r="D59" s="145">
        <v>2111.88</v>
      </c>
      <c r="E59" s="224"/>
    </row>
    <row r="60" spans="2:5" s="131" customFormat="1" ht="13.5" thickBot="1">
      <c r="B60" s="143" t="s">
        <v>27</v>
      </c>
      <c r="C60" s="144" t="s">
        <v>287</v>
      </c>
      <c r="D60" s="145">
        <v>8000</v>
      </c>
      <c r="E60" s="225"/>
    </row>
    <row r="61" spans="2:5" s="131" customFormat="1" ht="14.25" customHeight="1">
      <c r="B61" s="149" t="s">
        <v>32</v>
      </c>
      <c r="C61" s="150" t="s">
        <v>271</v>
      </c>
      <c r="D61" s="151">
        <v>3400</v>
      </c>
      <c r="E61" s="226" t="s">
        <v>83</v>
      </c>
    </row>
    <row r="62" spans="2:5" s="131" customFormat="1" ht="12.75">
      <c r="B62" s="143" t="s">
        <v>34</v>
      </c>
      <c r="C62" s="144" t="s">
        <v>272</v>
      </c>
      <c r="D62" s="145">
        <v>9287.48</v>
      </c>
      <c r="E62" s="227"/>
    </row>
    <row r="63" spans="1:5" s="131" customFormat="1" ht="12.75">
      <c r="A63" s="155"/>
      <c r="B63" s="216" t="s">
        <v>300</v>
      </c>
      <c r="C63" s="217"/>
      <c r="D63" s="217"/>
      <c r="E63" s="218"/>
    </row>
    <row r="64" spans="2:5" s="131" customFormat="1" ht="12.75">
      <c r="B64" s="132" t="s">
        <v>0</v>
      </c>
      <c r="C64" s="133" t="s">
        <v>269</v>
      </c>
      <c r="D64" s="134">
        <f>4091.67+2033</f>
        <v>6124.67</v>
      </c>
      <c r="E64" s="219" t="s">
        <v>83</v>
      </c>
    </row>
    <row r="65" spans="2:5" s="131" customFormat="1" ht="15.75" customHeight="1" thickBot="1">
      <c r="B65" s="158" t="s">
        <v>19</v>
      </c>
      <c r="C65" s="159" t="s">
        <v>301</v>
      </c>
      <c r="D65" s="160">
        <f>4643.77</f>
        <v>4643.77</v>
      </c>
      <c r="E65" s="232"/>
    </row>
    <row r="66" spans="1:5" s="131" customFormat="1" ht="13.5" thickTop="1">
      <c r="A66" s="155"/>
      <c r="B66" s="157"/>
      <c r="C66" s="157"/>
      <c r="D66" s="161"/>
      <c r="E66" s="162"/>
    </row>
    <row r="67" spans="1:5" ht="15.75" thickBot="1">
      <c r="A67" s="155"/>
      <c r="B67" s="157"/>
      <c r="C67" s="157"/>
      <c r="D67" s="163"/>
      <c r="E67" s="164"/>
    </row>
    <row r="68" spans="1:5" ht="16.5" thickBot="1" thickTop="1">
      <c r="A68" s="155"/>
      <c r="B68" s="233" t="s">
        <v>2</v>
      </c>
      <c r="C68" s="234" t="s">
        <v>3</v>
      </c>
      <c r="D68" s="165" t="s">
        <v>302</v>
      </c>
      <c r="E68" s="164"/>
    </row>
    <row r="69" spans="1:5" ht="16.5" thickBot="1" thickTop="1">
      <c r="A69" s="155"/>
      <c r="B69" s="233"/>
      <c r="C69" s="234"/>
      <c r="D69" s="166" t="s">
        <v>303</v>
      </c>
      <c r="E69" s="164"/>
    </row>
    <row r="70" spans="1:5" ht="16.5" thickBot="1" thickTop="1">
      <c r="A70" s="155"/>
      <c r="B70" s="167">
        <v>1</v>
      </c>
      <c r="C70" s="168" t="s">
        <v>269</v>
      </c>
      <c r="D70" s="169">
        <f>SUM(D3:D4,D10:D12,D15:D16,D20:D24,D27:D30,D35:D39,D45:D49,D53,D57:D60,D64:D65)</f>
        <v>747648.6</v>
      </c>
      <c r="E70" s="164"/>
    </row>
    <row r="71" spans="1:5" ht="15.75" thickBot="1">
      <c r="A71" s="155"/>
      <c r="B71" s="167">
        <v>2</v>
      </c>
      <c r="C71" s="168" t="s">
        <v>271</v>
      </c>
      <c r="D71" s="169">
        <f>SUM(D5:D6,D13,D17:D18,D25,D31:D33,D40:D43,D50:D51,D54:D55,D61:D62)</f>
        <v>197362.58000000005</v>
      </c>
      <c r="E71" s="164"/>
    </row>
    <row r="72" spans="1:5" ht="15.75" thickBot="1">
      <c r="A72" s="155"/>
      <c r="B72" s="170">
        <v>3</v>
      </c>
      <c r="C72" s="171" t="s">
        <v>304</v>
      </c>
      <c r="D72" s="172">
        <f>D8</f>
        <v>383941.11</v>
      </c>
      <c r="E72" s="164"/>
    </row>
    <row r="73" spans="4:5" ht="15.75" thickTop="1">
      <c r="D73" s="174"/>
      <c r="E73" s="164"/>
    </row>
  </sheetData>
  <sheetProtection/>
  <mergeCells count="29">
    <mergeCell ref="E61:E62"/>
    <mergeCell ref="B63:E63"/>
    <mergeCell ref="E64:E65"/>
    <mergeCell ref="B68:B69"/>
    <mergeCell ref="C68:C69"/>
    <mergeCell ref="E57:E60"/>
    <mergeCell ref="E27:E30"/>
    <mergeCell ref="E31:E33"/>
    <mergeCell ref="B34:E34"/>
    <mergeCell ref="E35:E39"/>
    <mergeCell ref="E40:E43"/>
    <mergeCell ref="B44:E44"/>
    <mergeCell ref="E45:E49"/>
    <mergeCell ref="E50:E51"/>
    <mergeCell ref="B52:E52"/>
    <mergeCell ref="E54:E55"/>
    <mergeCell ref="B56:E56"/>
    <mergeCell ref="B26:E26"/>
    <mergeCell ref="B2:E2"/>
    <mergeCell ref="E3:E4"/>
    <mergeCell ref="E5:E6"/>
    <mergeCell ref="B7:E7"/>
    <mergeCell ref="B9:E9"/>
    <mergeCell ref="E10:E12"/>
    <mergeCell ref="B14:E14"/>
    <mergeCell ref="E15:E16"/>
    <mergeCell ref="E17:E18"/>
    <mergeCell ref="B19:E19"/>
    <mergeCell ref="E20:E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.57421875" style="180" customWidth="1"/>
    <col min="2" max="2" width="11.8515625" style="180" customWidth="1"/>
    <col min="3" max="3" width="18.7109375" style="201" customWidth="1"/>
    <col min="4" max="4" width="18.57421875" style="201" customWidth="1"/>
    <col min="5" max="5" width="22.00390625" style="201" customWidth="1"/>
    <col min="6" max="6" width="11.28125" style="180" customWidth="1"/>
    <col min="7" max="7" width="11.8515625" style="180" customWidth="1"/>
    <col min="8" max="8" width="13.421875" style="180" customWidth="1"/>
    <col min="9" max="9" width="10.28125" style="180" customWidth="1"/>
    <col min="10" max="10" width="22.421875" style="201" customWidth="1"/>
    <col min="11" max="11" width="19.00390625" style="180" bestFit="1" customWidth="1"/>
    <col min="12" max="12" width="14.8515625" style="180" customWidth="1"/>
    <col min="13" max="16384" width="9.140625" style="180" customWidth="1"/>
  </cols>
  <sheetData>
    <row r="1" spans="1:11" ht="15">
      <c r="A1" s="176" t="s">
        <v>2</v>
      </c>
      <c r="B1" s="176" t="s">
        <v>305</v>
      </c>
      <c r="C1" s="177" t="s">
        <v>306</v>
      </c>
      <c r="D1" s="177" t="s">
        <v>307</v>
      </c>
      <c r="E1" s="177" t="s">
        <v>308</v>
      </c>
      <c r="F1" s="176" t="s">
        <v>309</v>
      </c>
      <c r="G1" s="176" t="s">
        <v>310</v>
      </c>
      <c r="H1" s="176" t="s">
        <v>311</v>
      </c>
      <c r="I1" s="176" t="s">
        <v>312</v>
      </c>
      <c r="J1" s="178" t="s">
        <v>313</v>
      </c>
      <c r="K1" s="179" t="s">
        <v>314</v>
      </c>
    </row>
    <row r="2" spans="1:11" ht="15">
      <c r="A2" s="181" t="s">
        <v>257</v>
      </c>
      <c r="B2" s="182"/>
      <c r="C2" s="183"/>
      <c r="D2" s="183"/>
      <c r="E2" s="183"/>
      <c r="F2" s="182"/>
      <c r="G2" s="182"/>
      <c r="H2" s="182"/>
      <c r="I2" s="182"/>
      <c r="J2" s="183"/>
      <c r="K2" s="184"/>
    </row>
    <row r="3" spans="1:11" ht="15">
      <c r="A3" s="185" t="s">
        <v>0</v>
      </c>
      <c r="B3" s="185" t="s">
        <v>315</v>
      </c>
      <c r="C3" s="186" t="s">
        <v>316</v>
      </c>
      <c r="D3" s="186" t="s">
        <v>317</v>
      </c>
      <c r="E3" s="187" t="s">
        <v>318</v>
      </c>
      <c r="F3" s="185">
        <v>2402</v>
      </c>
      <c r="G3" s="185" t="s">
        <v>16</v>
      </c>
      <c r="H3" s="185">
        <v>6</v>
      </c>
      <c r="I3" s="185">
        <v>2006</v>
      </c>
      <c r="J3" s="185" t="s">
        <v>319</v>
      </c>
      <c r="K3" s="188">
        <v>50000</v>
      </c>
    </row>
    <row r="4" spans="1:11" ht="15">
      <c r="A4" s="185" t="s">
        <v>19</v>
      </c>
      <c r="B4" s="185" t="s">
        <v>320</v>
      </c>
      <c r="C4" s="186" t="s">
        <v>316</v>
      </c>
      <c r="D4" s="186" t="s">
        <v>321</v>
      </c>
      <c r="E4" s="187" t="s">
        <v>318</v>
      </c>
      <c r="F4" s="185">
        <v>2402</v>
      </c>
      <c r="G4" s="185">
        <v>1150</v>
      </c>
      <c r="H4" s="185">
        <v>5</v>
      </c>
      <c r="I4" s="185">
        <v>2010</v>
      </c>
      <c r="J4" s="185" t="s">
        <v>322</v>
      </c>
      <c r="K4" s="188" t="s">
        <v>16</v>
      </c>
    </row>
    <row r="5" spans="1:11" ht="15">
      <c r="A5" s="185" t="s">
        <v>24</v>
      </c>
      <c r="B5" s="185" t="s">
        <v>323</v>
      </c>
      <c r="C5" s="186" t="s">
        <v>324</v>
      </c>
      <c r="D5" s="186" t="s">
        <v>325</v>
      </c>
      <c r="E5" s="187" t="s">
        <v>318</v>
      </c>
      <c r="F5" s="185">
        <v>6170</v>
      </c>
      <c r="G5" s="185">
        <v>2474</v>
      </c>
      <c r="H5" s="185">
        <v>10</v>
      </c>
      <c r="I5" s="185">
        <v>1980</v>
      </c>
      <c r="J5" s="189" t="s">
        <v>326</v>
      </c>
      <c r="K5" s="188" t="s">
        <v>16</v>
      </c>
    </row>
    <row r="6" spans="1:11" ht="15">
      <c r="A6" s="185" t="s">
        <v>27</v>
      </c>
      <c r="B6" s="185" t="s">
        <v>327</v>
      </c>
      <c r="C6" s="186" t="s">
        <v>328</v>
      </c>
      <c r="D6" s="190" t="s">
        <v>329</v>
      </c>
      <c r="E6" s="187" t="s">
        <v>318</v>
      </c>
      <c r="F6" s="185">
        <v>11100</v>
      </c>
      <c r="G6" s="185">
        <v>6650</v>
      </c>
      <c r="H6" s="185">
        <v>4</v>
      </c>
      <c r="I6" s="185">
        <v>1984</v>
      </c>
      <c r="J6" s="189" t="s">
        <v>330</v>
      </c>
      <c r="K6" s="188" t="s">
        <v>16</v>
      </c>
    </row>
    <row r="7" spans="1:11" ht="15">
      <c r="A7" s="185" t="s">
        <v>32</v>
      </c>
      <c r="B7" s="185" t="s">
        <v>331</v>
      </c>
      <c r="C7" s="186" t="s">
        <v>332</v>
      </c>
      <c r="D7" s="186" t="s">
        <v>333</v>
      </c>
      <c r="E7" s="187" t="s">
        <v>318</v>
      </c>
      <c r="F7" s="185">
        <v>6374</v>
      </c>
      <c r="G7" s="185" t="s">
        <v>16</v>
      </c>
      <c r="H7" s="185">
        <v>6</v>
      </c>
      <c r="I7" s="185">
        <v>2006</v>
      </c>
      <c r="J7" s="189" t="s">
        <v>334</v>
      </c>
      <c r="K7" s="188" t="s">
        <v>16</v>
      </c>
    </row>
    <row r="8" spans="1:11" ht="15">
      <c r="A8" s="185" t="s">
        <v>34</v>
      </c>
      <c r="B8" s="185" t="s">
        <v>335</v>
      </c>
      <c r="C8" s="186" t="s">
        <v>332</v>
      </c>
      <c r="D8" s="186" t="s">
        <v>336</v>
      </c>
      <c r="E8" s="187" t="s">
        <v>318</v>
      </c>
      <c r="F8" s="185">
        <v>6374</v>
      </c>
      <c r="G8" s="185" t="s">
        <v>16</v>
      </c>
      <c r="H8" s="185">
        <v>6</v>
      </c>
      <c r="I8" s="185">
        <v>2013</v>
      </c>
      <c r="J8" s="189" t="s">
        <v>337</v>
      </c>
      <c r="K8" s="188" t="s">
        <v>16</v>
      </c>
    </row>
    <row r="9" spans="1:11" ht="25.5">
      <c r="A9" s="185" t="s">
        <v>38</v>
      </c>
      <c r="B9" s="185" t="s">
        <v>338</v>
      </c>
      <c r="C9" s="186" t="s">
        <v>332</v>
      </c>
      <c r="D9" s="186" t="s">
        <v>339</v>
      </c>
      <c r="E9" s="187" t="s">
        <v>318</v>
      </c>
      <c r="F9" s="185">
        <v>9506</v>
      </c>
      <c r="G9" s="185">
        <v>6480</v>
      </c>
      <c r="H9" s="185">
        <v>3</v>
      </c>
      <c r="I9" s="185">
        <v>1977</v>
      </c>
      <c r="J9" s="189" t="s">
        <v>340</v>
      </c>
      <c r="K9" s="188" t="s">
        <v>16</v>
      </c>
    </row>
    <row r="10" spans="1:11" ht="15">
      <c r="A10" s="185" t="s">
        <v>40</v>
      </c>
      <c r="B10" s="185" t="s">
        <v>341</v>
      </c>
      <c r="C10" s="186" t="s">
        <v>332</v>
      </c>
      <c r="D10" s="186" t="s">
        <v>342</v>
      </c>
      <c r="E10" s="187" t="s">
        <v>318</v>
      </c>
      <c r="F10" s="185">
        <v>3972</v>
      </c>
      <c r="G10" s="185">
        <v>4290</v>
      </c>
      <c r="H10" s="185">
        <v>7</v>
      </c>
      <c r="I10" s="185">
        <v>1990</v>
      </c>
      <c r="J10" s="189" t="s">
        <v>343</v>
      </c>
      <c r="K10" s="188" t="s">
        <v>16</v>
      </c>
    </row>
    <row r="11" spans="1:11" ht="15">
      <c r="A11" s="185" t="s">
        <v>44</v>
      </c>
      <c r="B11" s="185" t="s">
        <v>344</v>
      </c>
      <c r="C11" s="186" t="s">
        <v>332</v>
      </c>
      <c r="D11" s="186" t="s">
        <v>345</v>
      </c>
      <c r="E11" s="187" t="s">
        <v>318</v>
      </c>
      <c r="F11" s="185">
        <v>5675</v>
      </c>
      <c r="G11" s="185" t="s">
        <v>16</v>
      </c>
      <c r="H11" s="185">
        <v>8</v>
      </c>
      <c r="I11" s="185">
        <v>1971</v>
      </c>
      <c r="J11" s="189" t="s">
        <v>346</v>
      </c>
      <c r="K11" s="188" t="s">
        <v>16</v>
      </c>
    </row>
    <row r="12" spans="1:13" ht="15">
      <c r="A12" s="181" t="s">
        <v>260</v>
      </c>
      <c r="B12" s="182"/>
      <c r="C12" s="183"/>
      <c r="D12" s="183"/>
      <c r="E12" s="183"/>
      <c r="F12" s="182"/>
      <c r="G12" s="182"/>
      <c r="H12" s="182"/>
      <c r="I12" s="182"/>
      <c r="J12" s="183"/>
      <c r="K12" s="184"/>
      <c r="L12"/>
      <c r="M12"/>
    </row>
    <row r="13" spans="1:13" ht="15">
      <c r="A13" s="191" t="s">
        <v>46</v>
      </c>
      <c r="B13" s="185" t="s">
        <v>347</v>
      </c>
      <c r="C13" s="186" t="s">
        <v>348</v>
      </c>
      <c r="D13" s="186" t="s">
        <v>349</v>
      </c>
      <c r="E13" s="187" t="s">
        <v>318</v>
      </c>
      <c r="F13" s="185">
        <v>2120</v>
      </c>
      <c r="G13" s="185">
        <v>900</v>
      </c>
      <c r="H13" s="185">
        <v>4</v>
      </c>
      <c r="I13" s="185">
        <v>1987</v>
      </c>
      <c r="J13" s="189" t="s">
        <v>350</v>
      </c>
      <c r="K13" s="188" t="s">
        <v>16</v>
      </c>
      <c r="L13"/>
      <c r="M13"/>
    </row>
    <row r="14" spans="1:13" ht="15">
      <c r="A14" s="181" t="s">
        <v>261</v>
      </c>
      <c r="B14" s="182"/>
      <c r="C14" s="183"/>
      <c r="D14" s="183"/>
      <c r="E14" s="183"/>
      <c r="F14" s="182"/>
      <c r="G14" s="182"/>
      <c r="H14" s="182"/>
      <c r="I14" s="182"/>
      <c r="J14" s="183"/>
      <c r="K14" s="184"/>
      <c r="L14"/>
      <c r="M14"/>
    </row>
    <row r="15" spans="1:11" ht="15">
      <c r="A15" s="191" t="s">
        <v>48</v>
      </c>
      <c r="B15" s="185" t="s">
        <v>351</v>
      </c>
      <c r="C15" s="186" t="s">
        <v>352</v>
      </c>
      <c r="D15" s="186" t="s">
        <v>353</v>
      </c>
      <c r="E15" s="187" t="s">
        <v>354</v>
      </c>
      <c r="F15" s="185">
        <v>2461</v>
      </c>
      <c r="G15" s="185">
        <v>1000</v>
      </c>
      <c r="H15" s="185">
        <v>8</v>
      </c>
      <c r="I15" s="185">
        <v>2000</v>
      </c>
      <c r="J15" s="189" t="s">
        <v>355</v>
      </c>
      <c r="K15" s="188" t="s">
        <v>16</v>
      </c>
    </row>
    <row r="16" spans="1:11" ht="15">
      <c r="A16" s="191" t="s">
        <v>52</v>
      </c>
      <c r="B16" s="185" t="s">
        <v>356</v>
      </c>
      <c r="C16" s="186" t="s">
        <v>357</v>
      </c>
      <c r="D16" s="186" t="s">
        <v>358</v>
      </c>
      <c r="E16" s="187" t="s">
        <v>359</v>
      </c>
      <c r="F16" s="185" t="s">
        <v>16</v>
      </c>
      <c r="G16" s="185">
        <v>570</v>
      </c>
      <c r="H16" s="185" t="s">
        <v>16</v>
      </c>
      <c r="I16" s="185">
        <v>1998</v>
      </c>
      <c r="J16" s="189" t="s">
        <v>360</v>
      </c>
      <c r="K16" s="188" t="s">
        <v>16</v>
      </c>
    </row>
    <row r="17" spans="1:11" ht="15">
      <c r="A17" s="191" t="s">
        <v>54</v>
      </c>
      <c r="B17" s="185" t="s">
        <v>361</v>
      </c>
      <c r="C17" s="186" t="s">
        <v>362</v>
      </c>
      <c r="D17" s="186" t="s">
        <v>16</v>
      </c>
      <c r="E17" s="187" t="s">
        <v>363</v>
      </c>
      <c r="F17" s="185" t="s">
        <v>16</v>
      </c>
      <c r="G17" s="185">
        <v>700</v>
      </c>
      <c r="H17" s="185" t="s">
        <v>16</v>
      </c>
      <c r="I17" s="185">
        <v>1982</v>
      </c>
      <c r="J17" s="189" t="s">
        <v>364</v>
      </c>
      <c r="K17" s="188" t="s">
        <v>16</v>
      </c>
    </row>
    <row r="18" spans="1:11" ht="15">
      <c r="A18" s="181" t="s">
        <v>266</v>
      </c>
      <c r="B18" s="182"/>
      <c r="C18" s="183"/>
      <c r="D18" s="183"/>
      <c r="E18" s="183"/>
      <c r="F18" s="182"/>
      <c r="G18" s="182"/>
      <c r="H18" s="182"/>
      <c r="I18" s="182"/>
      <c r="J18" s="183"/>
      <c r="K18" s="184"/>
    </row>
    <row r="19" spans="1:11" ht="15">
      <c r="A19" s="185" t="s">
        <v>58</v>
      </c>
      <c r="B19" s="185" t="s">
        <v>365</v>
      </c>
      <c r="C19" s="186" t="s">
        <v>366</v>
      </c>
      <c r="D19" s="186" t="s">
        <v>367</v>
      </c>
      <c r="E19" s="187" t="s">
        <v>354</v>
      </c>
      <c r="F19" s="185">
        <v>2120</v>
      </c>
      <c r="G19" s="185">
        <v>1100</v>
      </c>
      <c r="H19" s="185">
        <v>2</v>
      </c>
      <c r="I19" s="185">
        <v>1988</v>
      </c>
      <c r="J19" s="189" t="s">
        <v>368</v>
      </c>
      <c r="K19" s="188" t="s">
        <v>16</v>
      </c>
    </row>
    <row r="20" spans="1:11" ht="15">
      <c r="A20" s="185" t="s">
        <v>62</v>
      </c>
      <c r="B20" s="185" t="s">
        <v>369</v>
      </c>
      <c r="C20" s="186" t="s">
        <v>370</v>
      </c>
      <c r="D20" s="186" t="s">
        <v>371</v>
      </c>
      <c r="E20" s="187" t="s">
        <v>354</v>
      </c>
      <c r="F20" s="185">
        <v>1896</v>
      </c>
      <c r="G20" s="185">
        <v>909</v>
      </c>
      <c r="H20" s="185">
        <v>6</v>
      </c>
      <c r="I20" s="185">
        <v>1996</v>
      </c>
      <c r="J20" s="189" t="s">
        <v>372</v>
      </c>
      <c r="K20" s="188" t="s">
        <v>16</v>
      </c>
    </row>
    <row r="21" spans="1:11" ht="15">
      <c r="A21" s="185" t="s">
        <v>65</v>
      </c>
      <c r="B21" s="185" t="s">
        <v>373</v>
      </c>
      <c r="C21" s="186" t="s">
        <v>370</v>
      </c>
      <c r="D21" s="186" t="s">
        <v>374</v>
      </c>
      <c r="E21" s="187" t="s">
        <v>354</v>
      </c>
      <c r="F21" s="185">
        <v>1896</v>
      </c>
      <c r="G21" s="185">
        <v>1160</v>
      </c>
      <c r="H21" s="185">
        <v>6</v>
      </c>
      <c r="I21" s="185">
        <v>2008</v>
      </c>
      <c r="J21" s="189" t="s">
        <v>375</v>
      </c>
      <c r="K21" s="188" t="s">
        <v>16</v>
      </c>
    </row>
    <row r="22" spans="1:11" ht="25.5">
      <c r="A22" s="185" t="s">
        <v>67</v>
      </c>
      <c r="B22" s="185" t="s">
        <v>376</v>
      </c>
      <c r="C22" s="186" t="s">
        <v>377</v>
      </c>
      <c r="D22" s="186" t="s">
        <v>378</v>
      </c>
      <c r="E22" s="187" t="s">
        <v>379</v>
      </c>
      <c r="F22" s="192" t="s">
        <v>16</v>
      </c>
      <c r="G22" s="185">
        <v>3890</v>
      </c>
      <c r="H22" s="185" t="s">
        <v>16</v>
      </c>
      <c r="I22" s="185">
        <v>2009</v>
      </c>
      <c r="J22" s="189" t="s">
        <v>380</v>
      </c>
      <c r="K22" s="188" t="s">
        <v>16</v>
      </c>
    </row>
    <row r="23" spans="1:11" ht="15">
      <c r="A23" s="185" t="s">
        <v>69</v>
      </c>
      <c r="B23" s="185" t="s">
        <v>381</v>
      </c>
      <c r="C23" s="186" t="s">
        <v>382</v>
      </c>
      <c r="D23" s="186" t="s">
        <v>383</v>
      </c>
      <c r="E23" s="187" t="s">
        <v>354</v>
      </c>
      <c r="F23" s="185">
        <v>1461</v>
      </c>
      <c r="G23" s="185">
        <v>760</v>
      </c>
      <c r="H23" s="185">
        <v>2</v>
      </c>
      <c r="I23" s="185">
        <v>2003</v>
      </c>
      <c r="J23" s="189" t="s">
        <v>384</v>
      </c>
      <c r="K23" s="188" t="s">
        <v>16</v>
      </c>
    </row>
    <row r="24" spans="1:11" ht="15">
      <c r="A24" s="193"/>
      <c r="B24" s="194"/>
      <c r="C24" s="195"/>
      <c r="D24" s="195"/>
      <c r="E24" s="196"/>
      <c r="F24" s="197"/>
      <c r="G24" s="197"/>
      <c r="H24" s="197"/>
      <c r="I24" s="197"/>
      <c r="J24" s="198"/>
      <c r="K24" s="199"/>
    </row>
    <row r="25" spans="1:10" ht="25.5">
      <c r="A25" s="176" t="s">
        <v>2</v>
      </c>
      <c r="B25" s="177" t="s">
        <v>385</v>
      </c>
      <c r="C25" s="177" t="s">
        <v>386</v>
      </c>
      <c r="D25" s="177" t="s">
        <v>387</v>
      </c>
      <c r="E25" s="177" t="s">
        <v>311</v>
      </c>
      <c r="J25" s="180"/>
    </row>
    <row r="26" spans="1:10" ht="25.5">
      <c r="A26" s="185" t="s">
        <v>0</v>
      </c>
      <c r="B26" s="200" t="s">
        <v>388</v>
      </c>
      <c r="C26" s="187" t="s">
        <v>389</v>
      </c>
      <c r="D26" s="187" t="s">
        <v>390</v>
      </c>
      <c r="E26" s="187">
        <v>1</v>
      </c>
      <c r="J26" s="180"/>
    </row>
    <row r="27" spans="1:10" ht="25.5">
      <c r="A27" s="185" t="s">
        <v>19</v>
      </c>
      <c r="B27" s="200" t="s">
        <v>391</v>
      </c>
      <c r="C27" s="187" t="s">
        <v>392</v>
      </c>
      <c r="D27" s="187" t="s">
        <v>393</v>
      </c>
      <c r="E27" s="187">
        <v>1</v>
      </c>
      <c r="J27" s="180"/>
    </row>
    <row r="28" spans="1:10" ht="25.5">
      <c r="A28" s="185" t="s">
        <v>24</v>
      </c>
      <c r="B28" s="200" t="s">
        <v>394</v>
      </c>
      <c r="C28" s="187" t="s">
        <v>395</v>
      </c>
      <c r="D28" s="187" t="s">
        <v>16</v>
      </c>
      <c r="E28" s="187">
        <v>1</v>
      </c>
      <c r="J28" s="1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9"/>
  <sheetViews>
    <sheetView zoomScale="90" zoomScaleNormal="90" zoomScalePageLayoutView="0" workbookViewId="0" topLeftCell="A1">
      <selection activeCell="B1" sqref="B1:E1"/>
    </sheetView>
  </sheetViews>
  <sheetFormatPr defaultColWidth="9.140625" defaultRowHeight="15"/>
  <cols>
    <col min="1" max="1" width="9.140625" style="202" customWidth="1"/>
    <col min="2" max="2" width="4.140625" style="211" customWidth="1"/>
    <col min="3" max="3" width="33.00390625" style="202" customWidth="1"/>
    <col min="4" max="4" width="48.28125" style="202" customWidth="1"/>
    <col min="5" max="5" width="39.140625" style="202" customWidth="1"/>
    <col min="6" max="14" width="23.00390625" style="202" customWidth="1"/>
    <col min="15" max="16384" width="9.140625" style="202" customWidth="1"/>
  </cols>
  <sheetData>
    <row r="1" spans="2:5" ht="12.75">
      <c r="B1" s="235"/>
      <c r="C1" s="236"/>
      <c r="D1" s="236"/>
      <c r="E1" s="236"/>
    </row>
    <row r="2" ht="13.5" thickBot="1">
      <c r="B2" s="203" t="s">
        <v>396</v>
      </c>
    </row>
    <row r="3" spans="2:5" ht="14.25" thickBot="1" thickTop="1">
      <c r="B3" s="204" t="s">
        <v>2</v>
      </c>
      <c r="C3" s="205" t="s">
        <v>397</v>
      </c>
      <c r="D3" s="205" t="s">
        <v>398</v>
      </c>
      <c r="E3" s="205" t="s">
        <v>399</v>
      </c>
    </row>
    <row r="4" spans="2:5" ht="14.25" thickBot="1" thickTop="1">
      <c r="B4" s="237">
        <v>1</v>
      </c>
      <c r="C4" s="238" t="s">
        <v>257</v>
      </c>
      <c r="D4" s="238"/>
      <c r="E4" s="238"/>
    </row>
    <row r="5" spans="2:5" ht="39.75" thickBot="1" thickTop="1">
      <c r="B5" s="237"/>
      <c r="C5" s="206" t="s">
        <v>13</v>
      </c>
      <c r="D5" s="207" t="s">
        <v>400</v>
      </c>
      <c r="E5" s="207" t="s">
        <v>401</v>
      </c>
    </row>
    <row r="6" spans="2:5" ht="39.75" thickBot="1" thickTop="1">
      <c r="B6" s="237"/>
      <c r="C6" s="206" t="s">
        <v>20</v>
      </c>
      <c r="D6" s="207" t="s">
        <v>402</v>
      </c>
      <c r="E6" s="207" t="s">
        <v>401</v>
      </c>
    </row>
    <row r="7" spans="2:5" ht="27" thickBot="1" thickTop="1">
      <c r="B7" s="237"/>
      <c r="C7" s="206" t="s">
        <v>25</v>
      </c>
      <c r="D7" s="207" t="s">
        <v>403</v>
      </c>
      <c r="E7" s="208" t="s">
        <v>16</v>
      </c>
    </row>
    <row r="8" spans="2:5" ht="39.75" thickBot="1" thickTop="1">
      <c r="B8" s="237"/>
      <c r="C8" s="206" t="s">
        <v>28</v>
      </c>
      <c r="D8" s="207" t="s">
        <v>402</v>
      </c>
      <c r="E8" s="208" t="s">
        <v>16</v>
      </c>
    </row>
    <row r="9" spans="2:5" ht="39.75" thickBot="1" thickTop="1">
      <c r="B9" s="237"/>
      <c r="C9" s="206" t="s">
        <v>33</v>
      </c>
      <c r="D9" s="207" t="s">
        <v>404</v>
      </c>
      <c r="E9" s="208" t="s">
        <v>16</v>
      </c>
    </row>
    <row r="10" spans="2:5" ht="52.5" thickBot="1" thickTop="1">
      <c r="B10" s="237"/>
      <c r="C10" s="206" t="s">
        <v>35</v>
      </c>
      <c r="D10" s="207" t="s">
        <v>405</v>
      </c>
      <c r="E10" s="207" t="s">
        <v>406</v>
      </c>
    </row>
    <row r="11" spans="2:5" ht="39.75" thickBot="1" thickTop="1">
      <c r="B11" s="237"/>
      <c r="C11" s="206" t="s">
        <v>39</v>
      </c>
      <c r="D11" s="207" t="s">
        <v>403</v>
      </c>
      <c r="E11" s="208" t="s">
        <v>16</v>
      </c>
    </row>
    <row r="12" spans="2:5" ht="27" thickBot="1" thickTop="1">
      <c r="B12" s="237"/>
      <c r="C12" s="206" t="s">
        <v>41</v>
      </c>
      <c r="D12" s="207" t="s">
        <v>403</v>
      </c>
      <c r="E12" s="208" t="s">
        <v>16</v>
      </c>
    </row>
    <row r="13" spans="2:5" ht="39.75" thickBot="1" thickTop="1">
      <c r="B13" s="237"/>
      <c r="C13" s="206" t="s">
        <v>45</v>
      </c>
      <c r="D13" s="207" t="s">
        <v>407</v>
      </c>
      <c r="E13" s="208" t="s">
        <v>16</v>
      </c>
    </row>
    <row r="14" spans="2:5" ht="39.75" thickBot="1" thickTop="1">
      <c r="B14" s="237"/>
      <c r="C14" s="206" t="s">
        <v>47</v>
      </c>
      <c r="D14" s="207" t="s">
        <v>408</v>
      </c>
      <c r="E14" s="208" t="s">
        <v>16</v>
      </c>
    </row>
    <row r="15" spans="2:5" ht="39.75" thickBot="1" thickTop="1">
      <c r="B15" s="237"/>
      <c r="C15" s="206" t="s">
        <v>49</v>
      </c>
      <c r="D15" s="207" t="s">
        <v>409</v>
      </c>
      <c r="E15" s="208" t="s">
        <v>16</v>
      </c>
    </row>
    <row r="16" spans="2:5" ht="27" thickBot="1" thickTop="1">
      <c r="B16" s="237"/>
      <c r="C16" s="206" t="s">
        <v>53</v>
      </c>
      <c r="D16" s="207" t="s">
        <v>403</v>
      </c>
      <c r="E16" s="208" t="s">
        <v>16</v>
      </c>
    </row>
    <row r="17" spans="2:5" ht="39.75" thickBot="1" thickTop="1">
      <c r="B17" s="237"/>
      <c r="C17" s="206" t="s">
        <v>55</v>
      </c>
      <c r="D17" s="207" t="s">
        <v>404</v>
      </c>
      <c r="E17" s="208" t="s">
        <v>16</v>
      </c>
    </row>
    <row r="18" spans="2:5" ht="39.75" thickBot="1" thickTop="1">
      <c r="B18" s="237"/>
      <c r="C18" s="206" t="s">
        <v>59</v>
      </c>
      <c r="D18" s="207" t="s">
        <v>404</v>
      </c>
      <c r="E18" s="208" t="s">
        <v>16</v>
      </c>
    </row>
    <row r="19" spans="2:5" ht="39.75" thickBot="1" thickTop="1">
      <c r="B19" s="237"/>
      <c r="C19" s="206" t="s">
        <v>63</v>
      </c>
      <c r="D19" s="207" t="s">
        <v>404</v>
      </c>
      <c r="E19" s="208" t="s">
        <v>16</v>
      </c>
    </row>
    <row r="20" spans="2:5" ht="39.75" thickBot="1" thickTop="1">
      <c r="B20" s="237"/>
      <c r="C20" s="206" t="s">
        <v>66</v>
      </c>
      <c r="D20" s="207" t="s">
        <v>404</v>
      </c>
      <c r="E20" s="208" t="s">
        <v>16</v>
      </c>
    </row>
    <row r="21" spans="2:5" ht="27" thickBot="1" thickTop="1">
      <c r="B21" s="237"/>
      <c r="C21" s="206" t="s">
        <v>68</v>
      </c>
      <c r="D21" s="207" t="s">
        <v>403</v>
      </c>
      <c r="E21" s="208" t="s">
        <v>16</v>
      </c>
    </row>
    <row r="22" spans="2:5" ht="14.25" thickBot="1" thickTop="1">
      <c r="B22" s="237"/>
      <c r="C22" s="206" t="s">
        <v>70</v>
      </c>
      <c r="D22" s="208" t="s">
        <v>16</v>
      </c>
      <c r="E22" s="208" t="s">
        <v>16</v>
      </c>
    </row>
    <row r="23" spans="2:5" ht="14.25" thickBot="1" thickTop="1">
      <c r="B23" s="237"/>
      <c r="C23" s="206" t="s">
        <v>72</v>
      </c>
      <c r="D23" s="208" t="s">
        <v>16</v>
      </c>
      <c r="E23" s="208" t="s">
        <v>16</v>
      </c>
    </row>
    <row r="24" spans="2:5" ht="14.25" thickBot="1" thickTop="1">
      <c r="B24" s="237"/>
      <c r="C24" s="206" t="s">
        <v>74</v>
      </c>
      <c r="D24" s="208" t="s">
        <v>16</v>
      </c>
      <c r="E24" s="208" t="s">
        <v>16</v>
      </c>
    </row>
    <row r="25" spans="2:5" ht="27" thickBot="1" thickTop="1">
      <c r="B25" s="237"/>
      <c r="C25" s="206" t="s">
        <v>76</v>
      </c>
      <c r="D25" s="208" t="s">
        <v>16</v>
      </c>
      <c r="E25" s="208" t="s">
        <v>16</v>
      </c>
    </row>
    <row r="26" spans="2:5" ht="27" thickBot="1" thickTop="1">
      <c r="B26" s="237"/>
      <c r="C26" s="206" t="s">
        <v>78</v>
      </c>
      <c r="D26" s="208" t="s">
        <v>16</v>
      </c>
      <c r="E26" s="208" t="s">
        <v>16</v>
      </c>
    </row>
    <row r="27" spans="2:5" ht="14.25" thickBot="1" thickTop="1">
      <c r="B27" s="237">
        <v>2</v>
      </c>
      <c r="C27" s="239" t="s">
        <v>258</v>
      </c>
      <c r="D27" s="239"/>
      <c r="E27" s="239"/>
    </row>
    <row r="28" spans="2:5" ht="14.25" thickBot="1" thickTop="1">
      <c r="B28" s="237"/>
      <c r="C28" s="240" t="s">
        <v>114</v>
      </c>
      <c r="D28" s="240"/>
      <c r="E28" s="240"/>
    </row>
    <row r="29" spans="2:5" ht="14.25" thickBot="1" thickTop="1">
      <c r="B29" s="237">
        <v>3</v>
      </c>
      <c r="C29" s="239" t="s">
        <v>259</v>
      </c>
      <c r="D29" s="239"/>
      <c r="E29" s="239"/>
    </row>
    <row r="30" spans="2:5" ht="39.75" thickBot="1" thickTop="1">
      <c r="B30" s="237"/>
      <c r="C30" s="206" t="s">
        <v>117</v>
      </c>
      <c r="D30" s="209" t="s">
        <v>410</v>
      </c>
      <c r="E30" s="209" t="s">
        <v>411</v>
      </c>
    </row>
    <row r="31" spans="2:5" ht="14.25" thickBot="1" thickTop="1">
      <c r="B31" s="237">
        <v>4</v>
      </c>
      <c r="C31" s="239" t="s">
        <v>260</v>
      </c>
      <c r="D31" s="239"/>
      <c r="E31" s="239"/>
    </row>
    <row r="32" spans="2:5" ht="39.75" thickBot="1" thickTop="1">
      <c r="B32" s="237"/>
      <c r="C32" s="206" t="s">
        <v>121</v>
      </c>
      <c r="D32" s="207" t="s">
        <v>412</v>
      </c>
      <c r="E32" s="207" t="s">
        <v>413</v>
      </c>
    </row>
    <row r="33" spans="2:5" ht="39.75" thickBot="1" thickTop="1">
      <c r="B33" s="237"/>
      <c r="C33" s="206" t="s">
        <v>127</v>
      </c>
      <c r="D33" s="207" t="s">
        <v>414</v>
      </c>
      <c r="E33" s="208" t="s">
        <v>16</v>
      </c>
    </row>
    <row r="34" spans="2:5" ht="39.75" thickBot="1" thickTop="1">
      <c r="B34" s="237"/>
      <c r="C34" s="206" t="s">
        <v>128</v>
      </c>
      <c r="D34" s="209" t="s">
        <v>414</v>
      </c>
      <c r="E34" s="209" t="s">
        <v>411</v>
      </c>
    </row>
    <row r="35" spans="2:5" ht="14.25" thickBot="1" thickTop="1">
      <c r="B35" s="237">
        <v>5</v>
      </c>
      <c r="C35" s="238" t="s">
        <v>261</v>
      </c>
      <c r="D35" s="238"/>
      <c r="E35" s="238"/>
    </row>
    <row r="36" spans="2:5" ht="39.75" thickBot="1" thickTop="1">
      <c r="B36" s="237"/>
      <c r="C36" s="212" t="s">
        <v>136</v>
      </c>
      <c r="D36" s="207" t="s">
        <v>415</v>
      </c>
      <c r="E36" s="207" t="s">
        <v>428</v>
      </c>
    </row>
    <row r="37" spans="2:5" ht="39.75" thickBot="1" thickTop="1">
      <c r="B37" s="237"/>
      <c r="C37" s="212" t="s">
        <v>139</v>
      </c>
      <c r="D37" s="207" t="s">
        <v>415</v>
      </c>
      <c r="E37" s="208" t="s">
        <v>16</v>
      </c>
    </row>
    <row r="38" spans="2:5" ht="39.75" thickBot="1" thickTop="1">
      <c r="B38" s="237"/>
      <c r="C38" s="212" t="s">
        <v>143</v>
      </c>
      <c r="D38" s="207" t="s">
        <v>416</v>
      </c>
      <c r="E38" s="207" t="s">
        <v>401</v>
      </c>
    </row>
    <row r="39" spans="2:5" ht="14.25" thickBot="1" thickTop="1">
      <c r="B39" s="237">
        <v>6</v>
      </c>
      <c r="C39" s="239" t="s">
        <v>262</v>
      </c>
      <c r="D39" s="239"/>
      <c r="E39" s="239"/>
    </row>
    <row r="40" spans="2:5" ht="27" thickBot="1" thickTop="1">
      <c r="B40" s="237"/>
      <c r="C40" s="206" t="s">
        <v>147</v>
      </c>
      <c r="D40" s="241" t="s">
        <v>417</v>
      </c>
      <c r="E40" s="241" t="s">
        <v>418</v>
      </c>
    </row>
    <row r="41" spans="2:5" ht="14.25" thickBot="1" thickTop="1">
      <c r="B41" s="237"/>
      <c r="C41" s="206" t="s">
        <v>149</v>
      </c>
      <c r="D41" s="241"/>
      <c r="E41" s="241"/>
    </row>
    <row r="42" spans="2:5" ht="14.25" thickBot="1" thickTop="1">
      <c r="B42" s="237"/>
      <c r="C42" s="206" t="s">
        <v>152</v>
      </c>
      <c r="D42" s="241"/>
      <c r="E42" s="241"/>
    </row>
    <row r="43" spans="2:5" ht="14.25" thickBot="1" thickTop="1">
      <c r="B43" s="237">
        <v>7</v>
      </c>
      <c r="C43" s="239" t="s">
        <v>263</v>
      </c>
      <c r="D43" s="239"/>
      <c r="E43" s="239"/>
    </row>
    <row r="44" spans="2:5" ht="65.25" thickBot="1" thickTop="1">
      <c r="B44" s="237"/>
      <c r="C44" s="206" t="s">
        <v>154</v>
      </c>
      <c r="D44" s="209" t="s">
        <v>419</v>
      </c>
      <c r="E44" s="209" t="s">
        <v>420</v>
      </c>
    </row>
    <row r="45" spans="2:5" ht="14.25" thickBot="1" thickTop="1">
      <c r="B45" s="237">
        <v>8</v>
      </c>
      <c r="C45" s="239" t="s">
        <v>264</v>
      </c>
      <c r="D45" s="239"/>
      <c r="E45" s="239"/>
    </row>
    <row r="46" spans="2:5" ht="39.75" thickBot="1" thickTop="1">
      <c r="B46" s="237"/>
      <c r="C46" s="206" t="s">
        <v>158</v>
      </c>
      <c r="D46" s="209" t="s">
        <v>421</v>
      </c>
      <c r="E46" s="209" t="s">
        <v>401</v>
      </c>
    </row>
    <row r="47" spans="2:5" ht="27" thickBot="1" thickTop="1">
      <c r="B47" s="237"/>
      <c r="C47" s="206" t="s">
        <v>160</v>
      </c>
      <c r="D47" s="209" t="s">
        <v>422</v>
      </c>
      <c r="E47" s="209" t="s">
        <v>16</v>
      </c>
    </row>
    <row r="48" spans="2:5" ht="14.25" thickBot="1" thickTop="1">
      <c r="B48" s="237">
        <v>9</v>
      </c>
      <c r="C48" s="239" t="s">
        <v>265</v>
      </c>
      <c r="D48" s="239"/>
      <c r="E48" s="239"/>
    </row>
    <row r="49" spans="2:5" ht="52.5" thickBot="1" thickTop="1">
      <c r="B49" s="237"/>
      <c r="C49" s="206" t="s">
        <v>163</v>
      </c>
      <c r="D49" s="209" t="s">
        <v>423</v>
      </c>
      <c r="E49" s="209" t="s">
        <v>424</v>
      </c>
    </row>
    <row r="50" spans="2:5" ht="14.25" thickBot="1" thickTop="1">
      <c r="B50" s="237">
        <v>10</v>
      </c>
      <c r="C50" s="238" t="s">
        <v>266</v>
      </c>
      <c r="D50" s="238"/>
      <c r="E50" s="238"/>
    </row>
    <row r="51" spans="2:5" ht="27" thickBot="1" thickTop="1">
      <c r="B51" s="237"/>
      <c r="C51" s="206" t="s">
        <v>167</v>
      </c>
      <c r="D51" s="208" t="s">
        <v>16</v>
      </c>
      <c r="E51" s="208" t="s">
        <v>16</v>
      </c>
    </row>
    <row r="52" spans="2:5" ht="27" thickBot="1" thickTop="1">
      <c r="B52" s="237"/>
      <c r="C52" s="206" t="s">
        <v>170</v>
      </c>
      <c r="D52" s="208" t="s">
        <v>16</v>
      </c>
      <c r="E52" s="208" t="s">
        <v>16</v>
      </c>
    </row>
    <row r="53" spans="2:5" ht="14.25" thickBot="1" thickTop="1">
      <c r="B53" s="237"/>
      <c r="C53" s="206" t="s">
        <v>172</v>
      </c>
      <c r="D53" s="208" t="s">
        <v>16</v>
      </c>
      <c r="E53" s="208" t="s">
        <v>16</v>
      </c>
    </row>
    <row r="54" spans="2:5" ht="14.25" thickBot="1" thickTop="1">
      <c r="B54" s="237"/>
      <c r="C54" s="206" t="s">
        <v>174</v>
      </c>
      <c r="D54" s="208" t="s">
        <v>16</v>
      </c>
      <c r="E54" s="208" t="s">
        <v>16</v>
      </c>
    </row>
    <row r="55" spans="2:5" ht="14.25" thickBot="1" thickTop="1">
      <c r="B55" s="237"/>
      <c r="C55" s="206" t="s">
        <v>176</v>
      </c>
      <c r="D55" s="208" t="s">
        <v>16</v>
      </c>
      <c r="E55" s="208" t="s">
        <v>16</v>
      </c>
    </row>
    <row r="56" spans="2:5" ht="14.25" thickBot="1" thickTop="1">
      <c r="B56" s="237"/>
      <c r="C56" s="206" t="s">
        <v>179</v>
      </c>
      <c r="D56" s="208" t="s">
        <v>16</v>
      </c>
      <c r="E56" s="208" t="s">
        <v>16</v>
      </c>
    </row>
    <row r="57" spans="2:5" ht="14.25" thickBot="1" thickTop="1">
      <c r="B57" s="237"/>
      <c r="C57" s="206" t="s">
        <v>181</v>
      </c>
      <c r="D57" s="208" t="s">
        <v>16</v>
      </c>
      <c r="E57" s="208" t="s">
        <v>16</v>
      </c>
    </row>
    <row r="58" spans="2:5" ht="14.25" thickBot="1" thickTop="1">
      <c r="B58" s="237"/>
      <c r="C58" s="206" t="s">
        <v>183</v>
      </c>
      <c r="D58" s="208" t="s">
        <v>16</v>
      </c>
      <c r="E58" s="208" t="s">
        <v>16</v>
      </c>
    </row>
    <row r="59" spans="2:5" ht="27" thickBot="1" thickTop="1">
      <c r="B59" s="237"/>
      <c r="C59" s="206" t="s">
        <v>185</v>
      </c>
      <c r="D59" s="208" t="s">
        <v>16</v>
      </c>
      <c r="E59" s="208" t="s">
        <v>16</v>
      </c>
    </row>
    <row r="60" spans="2:5" ht="27" thickBot="1" thickTop="1">
      <c r="B60" s="237"/>
      <c r="C60" s="206" t="s">
        <v>188</v>
      </c>
      <c r="D60" s="208" t="s">
        <v>16</v>
      </c>
      <c r="E60" s="208" t="s">
        <v>16</v>
      </c>
    </row>
    <row r="61" spans="2:5" ht="27" thickBot="1" thickTop="1">
      <c r="B61" s="237"/>
      <c r="C61" s="206" t="s">
        <v>190</v>
      </c>
      <c r="D61" s="208" t="s">
        <v>16</v>
      </c>
      <c r="E61" s="208" t="s">
        <v>16</v>
      </c>
    </row>
    <row r="62" spans="2:5" ht="27" thickBot="1" thickTop="1">
      <c r="B62" s="237"/>
      <c r="C62" s="210" t="s">
        <v>192</v>
      </c>
      <c r="D62" s="208" t="s">
        <v>16</v>
      </c>
      <c r="E62" s="208" t="s">
        <v>16</v>
      </c>
    </row>
    <row r="63" spans="2:5" ht="27" thickBot="1" thickTop="1">
      <c r="B63" s="237"/>
      <c r="C63" s="210" t="s">
        <v>194</v>
      </c>
      <c r="D63" s="208" t="s">
        <v>16</v>
      </c>
      <c r="E63" s="208" t="s">
        <v>16</v>
      </c>
    </row>
    <row r="64" spans="2:5" ht="27" thickBot="1" thickTop="1">
      <c r="B64" s="237"/>
      <c r="C64" s="210" t="s">
        <v>197</v>
      </c>
      <c r="D64" s="208" t="s">
        <v>16</v>
      </c>
      <c r="E64" s="208" t="s">
        <v>16</v>
      </c>
    </row>
    <row r="65" spans="2:5" ht="14.25" thickBot="1" thickTop="1">
      <c r="B65" s="237"/>
      <c r="C65" s="210" t="s">
        <v>199</v>
      </c>
      <c r="D65" s="208" t="s">
        <v>16</v>
      </c>
      <c r="E65" s="208" t="s">
        <v>16</v>
      </c>
    </row>
    <row r="66" spans="2:5" ht="14.25" thickBot="1" thickTop="1">
      <c r="B66" s="237"/>
      <c r="C66" s="210" t="s">
        <v>201</v>
      </c>
      <c r="D66" s="208" t="s">
        <v>16</v>
      </c>
      <c r="E66" s="208" t="s">
        <v>16</v>
      </c>
    </row>
    <row r="67" spans="2:5" ht="27" thickBot="1" thickTop="1">
      <c r="B67" s="237"/>
      <c r="C67" s="210" t="s">
        <v>203</v>
      </c>
      <c r="D67" s="207" t="s">
        <v>425</v>
      </c>
      <c r="E67" s="208" t="s">
        <v>16</v>
      </c>
    </row>
    <row r="68" spans="2:5" ht="27" thickBot="1" thickTop="1">
      <c r="B68" s="237"/>
      <c r="C68" s="210" t="s">
        <v>205</v>
      </c>
      <c r="D68" s="207" t="s">
        <v>425</v>
      </c>
      <c r="E68" s="208" t="s">
        <v>16</v>
      </c>
    </row>
    <row r="69" spans="2:5" ht="27" thickBot="1" thickTop="1">
      <c r="B69" s="237"/>
      <c r="C69" s="210" t="s">
        <v>207</v>
      </c>
      <c r="D69" s="207" t="s">
        <v>425</v>
      </c>
      <c r="E69" s="208" t="s">
        <v>16</v>
      </c>
    </row>
    <row r="70" spans="2:5" ht="27" thickBot="1" thickTop="1">
      <c r="B70" s="237"/>
      <c r="C70" s="210" t="s">
        <v>208</v>
      </c>
      <c r="D70" s="207" t="s">
        <v>425</v>
      </c>
      <c r="E70" s="208" t="s">
        <v>16</v>
      </c>
    </row>
    <row r="71" spans="2:5" ht="27" thickBot="1" thickTop="1">
      <c r="B71" s="237"/>
      <c r="C71" s="210" t="s">
        <v>209</v>
      </c>
      <c r="D71" s="208" t="s">
        <v>16</v>
      </c>
      <c r="E71" s="208" t="s">
        <v>16</v>
      </c>
    </row>
    <row r="72" spans="2:5" ht="27" thickBot="1" thickTop="1">
      <c r="B72" s="237"/>
      <c r="C72" s="210" t="s">
        <v>211</v>
      </c>
      <c r="D72" s="208" t="s">
        <v>16</v>
      </c>
      <c r="E72" s="208" t="s">
        <v>16</v>
      </c>
    </row>
    <row r="73" spans="2:5" ht="14.25" thickBot="1" thickTop="1">
      <c r="B73" s="237"/>
      <c r="C73" s="210" t="s">
        <v>213</v>
      </c>
      <c r="D73" s="207" t="s">
        <v>425</v>
      </c>
      <c r="E73" s="208" t="s">
        <v>16</v>
      </c>
    </row>
    <row r="74" spans="2:5" ht="14.25" thickBot="1" thickTop="1">
      <c r="B74" s="237"/>
      <c r="C74" s="210" t="s">
        <v>215</v>
      </c>
      <c r="D74" s="208" t="s">
        <v>16</v>
      </c>
      <c r="E74" s="208" t="s">
        <v>16</v>
      </c>
    </row>
    <row r="75" spans="2:5" ht="39.75" thickBot="1" thickTop="1">
      <c r="B75" s="237"/>
      <c r="C75" s="210" t="s">
        <v>216</v>
      </c>
      <c r="D75" s="207" t="s">
        <v>425</v>
      </c>
      <c r="E75" s="207" t="s">
        <v>426</v>
      </c>
    </row>
    <row r="76" spans="2:5" ht="27" thickBot="1" thickTop="1">
      <c r="B76" s="237"/>
      <c r="C76" s="210" t="s">
        <v>218</v>
      </c>
      <c r="D76" s="208" t="s">
        <v>16</v>
      </c>
      <c r="E76" s="208" t="s">
        <v>16</v>
      </c>
    </row>
    <row r="77" spans="2:5" ht="27" thickBot="1" thickTop="1">
      <c r="B77" s="237"/>
      <c r="C77" s="210" t="s">
        <v>219</v>
      </c>
      <c r="D77" s="208" t="s">
        <v>16</v>
      </c>
      <c r="E77" s="208" t="s">
        <v>16</v>
      </c>
    </row>
    <row r="78" spans="2:5" ht="27" thickBot="1" thickTop="1">
      <c r="B78" s="237"/>
      <c r="C78" s="210" t="s">
        <v>220</v>
      </c>
      <c r="D78" s="208" t="s">
        <v>16</v>
      </c>
      <c r="E78" s="208" t="s">
        <v>16</v>
      </c>
    </row>
    <row r="79" spans="2:5" ht="27" thickBot="1" thickTop="1">
      <c r="B79" s="237"/>
      <c r="C79" s="210" t="s">
        <v>221</v>
      </c>
      <c r="D79" s="208" t="s">
        <v>16</v>
      </c>
      <c r="E79" s="208" t="s">
        <v>16</v>
      </c>
    </row>
    <row r="80" spans="2:5" ht="27" thickBot="1" thickTop="1">
      <c r="B80" s="237"/>
      <c r="C80" s="210" t="s">
        <v>222</v>
      </c>
      <c r="D80" s="208" t="s">
        <v>16</v>
      </c>
      <c r="E80" s="208" t="s">
        <v>16</v>
      </c>
    </row>
    <row r="81" spans="2:5" ht="27" thickBot="1" thickTop="1">
      <c r="B81" s="237"/>
      <c r="C81" s="210" t="s">
        <v>223</v>
      </c>
      <c r="D81" s="208" t="s">
        <v>16</v>
      </c>
      <c r="E81" s="208" t="s">
        <v>16</v>
      </c>
    </row>
    <row r="82" spans="2:5" ht="27" thickBot="1" thickTop="1">
      <c r="B82" s="237"/>
      <c r="C82" s="210" t="s">
        <v>224</v>
      </c>
      <c r="D82" s="208" t="s">
        <v>16</v>
      </c>
      <c r="E82" s="208" t="s">
        <v>16</v>
      </c>
    </row>
    <row r="83" spans="2:5" ht="27" thickBot="1" thickTop="1">
      <c r="B83" s="237"/>
      <c r="C83" s="210" t="s">
        <v>225</v>
      </c>
      <c r="D83" s="208" t="s">
        <v>16</v>
      </c>
      <c r="E83" s="208" t="s">
        <v>16</v>
      </c>
    </row>
    <row r="84" spans="2:5" ht="27" thickBot="1" thickTop="1">
      <c r="B84" s="237"/>
      <c r="C84" s="210" t="s">
        <v>226</v>
      </c>
      <c r="D84" s="208" t="s">
        <v>16</v>
      </c>
      <c r="E84" s="208" t="s">
        <v>16</v>
      </c>
    </row>
    <row r="85" spans="2:5" ht="27" thickBot="1" thickTop="1">
      <c r="B85" s="237"/>
      <c r="C85" s="210" t="s">
        <v>227</v>
      </c>
      <c r="D85" s="208" t="s">
        <v>16</v>
      </c>
      <c r="E85" s="208" t="s">
        <v>16</v>
      </c>
    </row>
    <row r="86" spans="2:5" ht="14.25" thickBot="1" thickTop="1">
      <c r="B86" s="237"/>
      <c r="C86" s="210" t="s">
        <v>228</v>
      </c>
      <c r="D86" s="208" t="s">
        <v>16</v>
      </c>
      <c r="E86" s="208" t="s">
        <v>16</v>
      </c>
    </row>
    <row r="87" spans="2:5" ht="14.25" thickBot="1" thickTop="1">
      <c r="B87" s="237"/>
      <c r="C87" s="210" t="s">
        <v>229</v>
      </c>
      <c r="D87" s="208" t="s">
        <v>16</v>
      </c>
      <c r="E87" s="208" t="s">
        <v>16</v>
      </c>
    </row>
    <row r="88" spans="2:5" ht="14.25" thickBot="1" thickTop="1">
      <c r="B88" s="237"/>
      <c r="C88" s="210" t="s">
        <v>230</v>
      </c>
      <c r="D88" s="208" t="s">
        <v>16</v>
      </c>
      <c r="E88" s="208" t="s">
        <v>16</v>
      </c>
    </row>
    <row r="89" spans="2:5" ht="14.25" thickBot="1" thickTop="1">
      <c r="B89" s="237"/>
      <c r="C89" s="210" t="s">
        <v>231</v>
      </c>
      <c r="D89" s="208" t="s">
        <v>16</v>
      </c>
      <c r="E89" s="208" t="s">
        <v>16</v>
      </c>
    </row>
    <row r="90" spans="2:5" ht="14.25" thickBot="1" thickTop="1">
      <c r="B90" s="237"/>
      <c r="C90" s="210" t="s">
        <v>233</v>
      </c>
      <c r="D90" s="208" t="s">
        <v>16</v>
      </c>
      <c r="E90" s="208" t="s">
        <v>16</v>
      </c>
    </row>
    <row r="91" spans="2:5" ht="14.25" thickBot="1" thickTop="1">
      <c r="B91" s="237"/>
      <c r="C91" s="210" t="s">
        <v>235</v>
      </c>
      <c r="D91" s="208" t="s">
        <v>16</v>
      </c>
      <c r="E91" s="208" t="s">
        <v>16</v>
      </c>
    </row>
    <row r="92" spans="2:5" ht="27" thickBot="1" thickTop="1">
      <c r="B92" s="237"/>
      <c r="C92" s="210" t="s">
        <v>237</v>
      </c>
      <c r="D92" s="208" t="s">
        <v>16</v>
      </c>
      <c r="E92" s="208" t="s">
        <v>16</v>
      </c>
    </row>
    <row r="93" spans="2:5" ht="27" thickBot="1" thickTop="1">
      <c r="B93" s="237"/>
      <c r="C93" s="210" t="s">
        <v>239</v>
      </c>
      <c r="D93" s="208" t="s">
        <v>16</v>
      </c>
      <c r="E93" s="208" t="s">
        <v>16</v>
      </c>
    </row>
    <row r="94" spans="2:5" ht="27" thickBot="1" thickTop="1">
      <c r="B94" s="237"/>
      <c r="C94" s="210" t="s">
        <v>241</v>
      </c>
      <c r="D94" s="208" t="s">
        <v>16</v>
      </c>
      <c r="E94" s="208" t="s">
        <v>16</v>
      </c>
    </row>
    <row r="95" spans="2:5" ht="27" thickBot="1" thickTop="1">
      <c r="B95" s="237"/>
      <c r="C95" s="210" t="s">
        <v>243</v>
      </c>
      <c r="D95" s="208" t="s">
        <v>16</v>
      </c>
      <c r="E95" s="208" t="s">
        <v>16</v>
      </c>
    </row>
    <row r="96" spans="2:5" ht="27" thickBot="1" thickTop="1">
      <c r="B96" s="237"/>
      <c r="C96" s="210" t="s">
        <v>245</v>
      </c>
      <c r="D96" s="208" t="s">
        <v>16</v>
      </c>
      <c r="E96" s="208" t="s">
        <v>16</v>
      </c>
    </row>
    <row r="97" spans="2:5" ht="27" thickBot="1" thickTop="1">
      <c r="B97" s="237"/>
      <c r="C97" s="210" t="s">
        <v>247</v>
      </c>
      <c r="D97" s="208" t="s">
        <v>16</v>
      </c>
      <c r="E97" s="208" t="s">
        <v>16</v>
      </c>
    </row>
    <row r="98" spans="2:5" ht="14.25" thickBot="1" thickTop="1">
      <c r="B98" s="237"/>
      <c r="C98" s="210" t="s">
        <v>249</v>
      </c>
      <c r="D98" s="208" t="s">
        <v>16</v>
      </c>
      <c r="E98" s="208" t="s">
        <v>16</v>
      </c>
    </row>
    <row r="99" spans="2:5" ht="39.75" thickBot="1" thickTop="1">
      <c r="B99" s="237"/>
      <c r="C99" s="210" t="s">
        <v>251</v>
      </c>
      <c r="D99" s="207" t="s">
        <v>427</v>
      </c>
      <c r="E99" s="208" t="s">
        <v>16</v>
      </c>
    </row>
    <row r="100" ht="13.5" thickTop="1"/>
  </sheetData>
  <sheetProtection/>
  <mergeCells count="24">
    <mergeCell ref="B45:B47"/>
    <mergeCell ref="C45:E45"/>
    <mergeCell ref="B48:B49"/>
    <mergeCell ref="C48:E48"/>
    <mergeCell ref="B50:B99"/>
    <mergeCell ref="C50:E50"/>
    <mergeCell ref="B39:B42"/>
    <mergeCell ref="C39:E39"/>
    <mergeCell ref="D40:D42"/>
    <mergeCell ref="E40:E42"/>
    <mergeCell ref="B43:B44"/>
    <mergeCell ref="C43:E43"/>
    <mergeCell ref="B29:B30"/>
    <mergeCell ref="C29:E29"/>
    <mergeCell ref="B31:B34"/>
    <mergeCell ref="C31:E31"/>
    <mergeCell ref="B35:B38"/>
    <mergeCell ref="C35:E35"/>
    <mergeCell ref="B1:E1"/>
    <mergeCell ref="B4:B26"/>
    <mergeCell ref="C4:E4"/>
    <mergeCell ref="B27:B28"/>
    <mergeCell ref="C27:E27"/>
    <mergeCell ref="C28:E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2014-02-05T09:30:54Z</dcterms:modified>
  <cp:category/>
  <cp:version/>
  <cp:contentType/>
  <cp:contentStatus/>
</cp:coreProperties>
</file>